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51424519-6586-4918-A89C-793FB7102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" sheetId="29" r:id="rId1"/>
    <sheet name="21" sheetId="10" r:id="rId2"/>
    <sheet name="221" sheetId="25" r:id="rId3"/>
    <sheet name="222" sheetId="26" r:id="rId4"/>
    <sheet name="223" sheetId="27" r:id="rId5"/>
    <sheet name="23" sheetId="23" r:id="rId6"/>
  </sheets>
  <definedNames>
    <definedName name="_xlnm.Print_Area" localSheetId="1">'21'!$A$1:$K$24</definedName>
    <definedName name="_xlnm.Print_Area" localSheetId="2">'221'!$A$1:$K$20</definedName>
    <definedName name="_xlnm.Print_Area" localSheetId="3">'222'!$A$1:$K$20</definedName>
    <definedName name="_xlnm.Print_Area" localSheetId="4">'223'!$A$1:$K$20</definedName>
    <definedName name="_xlnm.Print_Area" localSheetId="5">'23'!$A$1:$K$22</definedName>
    <definedName name="_xlnm.Print_Area" localSheetId="0">Estadística!$A$1:$J$34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3" l="1"/>
  <c r="K12" i="23"/>
  <c r="K16" i="27"/>
  <c r="K16" i="26"/>
  <c r="K15" i="25"/>
  <c r="K14" i="25"/>
  <c r="K13" i="25"/>
  <c r="K12" i="25"/>
  <c r="K11" i="25"/>
  <c r="K10" i="25"/>
  <c r="K9" i="25"/>
  <c r="K8" i="25"/>
  <c r="K7" i="25"/>
  <c r="K19" i="10"/>
  <c r="K15" i="10"/>
  <c r="K11" i="10"/>
  <c r="J15" i="23"/>
  <c r="J12" i="23"/>
  <c r="J16" i="27"/>
  <c r="J16" i="26"/>
  <c r="J15" i="25"/>
  <c r="J14" i="25"/>
  <c r="J13" i="25"/>
  <c r="J12" i="25"/>
  <c r="J11" i="25"/>
  <c r="J10" i="25"/>
  <c r="J9" i="25"/>
  <c r="J8" i="25"/>
  <c r="J7" i="25"/>
  <c r="J19" i="10"/>
  <c r="J15" i="10"/>
  <c r="J11" i="10"/>
  <c r="K16" i="23" l="1"/>
  <c r="K18" i="23" s="1"/>
  <c r="K16" i="25"/>
  <c r="K16" i="10"/>
  <c r="K20" i="10" s="1"/>
  <c r="J16" i="25"/>
  <c r="J16" i="23"/>
  <c r="J18" i="23" s="1"/>
  <c r="J16" i="10"/>
  <c r="J20" i="10" s="1"/>
  <c r="I16" i="27"/>
  <c r="I16" i="26"/>
  <c r="I15" i="25"/>
  <c r="I14" i="25"/>
  <c r="I13" i="25"/>
  <c r="I12" i="25"/>
  <c r="I11" i="25"/>
  <c r="I10" i="25"/>
  <c r="I9" i="25"/>
  <c r="I8" i="25"/>
  <c r="I7" i="25"/>
  <c r="I16" i="25" l="1"/>
  <c r="I19" i="10"/>
  <c r="I15" i="10"/>
  <c r="I11" i="10"/>
  <c r="I16" i="10" l="1"/>
  <c r="I20" i="10" s="1"/>
  <c r="I15" i="23" l="1"/>
  <c r="I12" i="23"/>
  <c r="I16" i="23" l="1"/>
  <c r="I18" i="23" s="1"/>
  <c r="H15" i="23"/>
  <c r="H12" i="23"/>
  <c r="H16" i="23" s="1"/>
  <c r="H18" i="23" s="1"/>
  <c r="H16" i="27"/>
  <c r="H16" i="26"/>
  <c r="H15" i="25"/>
  <c r="H14" i="25"/>
  <c r="H13" i="25"/>
  <c r="H12" i="25"/>
  <c r="H11" i="25"/>
  <c r="H10" i="25"/>
  <c r="H9" i="25"/>
  <c r="H8" i="25"/>
  <c r="H7" i="25"/>
  <c r="H16" i="25" l="1"/>
  <c r="H19" i="10"/>
  <c r="H15" i="10"/>
  <c r="H11" i="10"/>
  <c r="H16" i="10" l="1"/>
  <c r="H20" i="10" s="1"/>
  <c r="G15" i="23"/>
  <c r="G12" i="23"/>
  <c r="G16" i="23" l="1"/>
  <c r="G18" i="23" s="1"/>
  <c r="G16" i="27"/>
  <c r="G16" i="26"/>
  <c r="G11" i="10" l="1"/>
  <c r="G7" i="25"/>
  <c r="G15" i="25"/>
  <c r="G14" i="25"/>
  <c r="G13" i="25"/>
  <c r="G12" i="25"/>
  <c r="G11" i="25"/>
  <c r="G10" i="25"/>
  <c r="G9" i="25"/>
  <c r="G8" i="25"/>
  <c r="G16" i="25" l="1"/>
  <c r="G19" i="10"/>
  <c r="G15" i="10"/>
  <c r="G16" i="10" l="1"/>
  <c r="G20" i="10" s="1"/>
  <c r="F15" i="23"/>
  <c r="F12" i="23"/>
  <c r="F16" i="27"/>
  <c r="F16" i="26"/>
  <c r="F15" i="25"/>
  <c r="F14" i="25"/>
  <c r="F13" i="25"/>
  <c r="F12" i="25"/>
  <c r="F11" i="25"/>
  <c r="F10" i="25"/>
  <c r="F9" i="25"/>
  <c r="F8" i="25"/>
  <c r="F7" i="25"/>
  <c r="F16" i="23" l="1"/>
  <c r="F18" i="23" s="1"/>
  <c r="F16" i="25"/>
  <c r="F19" i="10"/>
  <c r="F15" i="10"/>
  <c r="F11" i="10"/>
  <c r="F16" i="10" s="1"/>
  <c r="F20" i="10" s="1"/>
  <c r="E15" i="23" l="1"/>
  <c r="E12" i="23"/>
  <c r="E16" i="23" l="1"/>
  <c r="E18" i="23" s="1"/>
  <c r="E15" i="25"/>
  <c r="E14" i="25"/>
  <c r="E13" i="25"/>
  <c r="E12" i="25"/>
  <c r="E11" i="25"/>
  <c r="E10" i="25"/>
  <c r="E9" i="25"/>
  <c r="E8" i="25"/>
  <c r="E7" i="25"/>
  <c r="E16" i="26"/>
  <c r="E16" i="25" l="1"/>
  <c r="E16" i="27" l="1"/>
  <c r="E19" i="10" l="1"/>
  <c r="E15" i="10"/>
  <c r="E11" i="10"/>
  <c r="E16" i="10" l="1"/>
  <c r="E20" i="10" s="1"/>
  <c r="D15" i="23"/>
  <c r="D12" i="23"/>
  <c r="D16" i="27"/>
  <c r="D16" i="26"/>
  <c r="D15" i="25"/>
  <c r="D14" i="25"/>
  <c r="D13" i="25"/>
  <c r="D12" i="25"/>
  <c r="D11" i="25"/>
  <c r="D10" i="25"/>
  <c r="D9" i="25"/>
  <c r="D8" i="25"/>
  <c r="D7" i="25"/>
  <c r="D19" i="10"/>
  <c r="D15" i="10"/>
  <c r="D11" i="10"/>
  <c r="D16" i="23" l="1"/>
  <c r="D18" i="23" s="1"/>
  <c r="D16" i="25"/>
  <c r="D16" i="10"/>
  <c r="D20" i="10" s="1"/>
  <c r="C8" i="25"/>
  <c r="C9" i="25"/>
  <c r="C10" i="25"/>
  <c r="C11" i="25"/>
  <c r="C12" i="25"/>
  <c r="C13" i="25"/>
  <c r="C14" i="25"/>
  <c r="C15" i="25"/>
  <c r="C7" i="25"/>
  <c r="C16" i="27"/>
  <c r="C16" i="26"/>
  <c r="C15" i="23"/>
  <c r="C12" i="23"/>
  <c r="C19" i="10"/>
  <c r="C15" i="10"/>
  <c r="C11" i="10"/>
  <c r="C16" i="25" l="1"/>
  <c r="C16" i="10"/>
  <c r="C20" i="10" s="1"/>
  <c r="C16" i="23"/>
  <c r="C18" i="23" s="1"/>
  <c r="B15" i="23" l="1"/>
  <c r="B12" i="23"/>
  <c r="B16" i="25"/>
  <c r="B16" i="27"/>
  <c r="B16" i="23" l="1"/>
  <c r="B18" i="23" s="1"/>
  <c r="B16" i="26"/>
  <c r="B19" i="10" l="1"/>
  <c r="B15" i="10"/>
  <c r="B11" i="10"/>
  <c r="B16" i="10" l="1"/>
  <c r="B20" i="10" s="1"/>
</calcChain>
</file>

<file path=xl/sharedStrings.xml><?xml version="1.0" encoding="utf-8"?>
<sst xmlns="http://schemas.openxmlformats.org/spreadsheetml/2006/main" count="118" uniqueCount="72">
  <si>
    <t>Millones de euros</t>
  </si>
  <si>
    <t>Fondo de Contingencia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</si>
  <si>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</si>
  <si>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</si>
  <si>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</si>
  <si>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</si>
  <si>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</si>
  <si>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</si>
  <si>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</si>
  <si>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</si>
  <si>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</si>
  <si>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</si>
  <si>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</si>
  <si>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</si>
  <si>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</si>
  <si>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</si>
  <si>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</si>
  <si>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</si>
  <si>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</si>
  <si>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</si>
  <si>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</si>
  <si>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</si>
  <si>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</si>
  <si>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Artículos</t>
  </si>
  <si>
    <t>41 y 71 Organismos Autónomos</t>
  </si>
  <si>
    <t>42 y 72 Seguridad Social</t>
  </si>
  <si>
    <t>45 y 75 Comunidades Autónomas</t>
  </si>
  <si>
    <t>47 y 77 Empresas privadas</t>
  </si>
  <si>
    <t>49 y 79 Exterior</t>
  </si>
  <si>
    <t>TOTAL TRANSFERENCIAS</t>
  </si>
  <si>
    <t>2.2.2. Transferencias corrientes por artículos</t>
  </si>
  <si>
    <t>41 Organismos Autónomos</t>
  </si>
  <si>
    <t>42 Seguridad Social</t>
  </si>
  <si>
    <t>45 Comunidades Autónomas</t>
  </si>
  <si>
    <t>46 Corporaciones Locales</t>
  </si>
  <si>
    <t>47 Empresas privadas</t>
  </si>
  <si>
    <t>48 Famlias e ISFL</t>
  </si>
  <si>
    <t>49 Exterior</t>
  </si>
  <si>
    <t>TRANSFERENCIAS CORRIENTES</t>
  </si>
  <si>
    <t>71 Organismos Autónomos</t>
  </si>
  <si>
    <t>72 Seguridad Social</t>
  </si>
  <si>
    <t>75 Comunidades Autónomas</t>
  </si>
  <si>
    <t>77 Empresas privadas</t>
  </si>
  <si>
    <t>79 Exterior</t>
  </si>
  <si>
    <t>TRANSFERENCIAS DE CAPITAL</t>
  </si>
  <si>
    <t>2.3. Ingresos. Clasificación económica</t>
  </si>
  <si>
    <t>(P) Proyecto</t>
  </si>
  <si>
    <t>Tasas, precios y otros ingresos</t>
  </si>
  <si>
    <t>74 Sdades, Ent. Públ. Emp, Fundac. y resto entes Sect. Públ.</t>
  </si>
  <si>
    <t>44 y 74 Sdades, Ent. Públ. Emp, Fundac. y resto entes Sect. Públ.</t>
  </si>
  <si>
    <t>44 Sdades, Ent. Públ. Emp, Fund. y resto entes Sect. Públ.</t>
  </si>
  <si>
    <t>46 Entidades Locales</t>
  </si>
  <si>
    <t>48 Famlias e Inst. sin fines de lucro</t>
  </si>
  <si>
    <t>43 y 73 Otras Entid. del  SP advo con presup. limitativo</t>
  </si>
  <si>
    <t>46 y 76 Entidades Locales</t>
  </si>
  <si>
    <t>48 y 78 Famlias e Inst. sin fines de lucro</t>
  </si>
  <si>
    <t>73 Otras Entid. del  SP advo con presup. limitativo</t>
  </si>
  <si>
    <t>76 Entidades Locales</t>
  </si>
  <si>
    <t>78 Famlias e Inst. sin fines de lucro</t>
  </si>
  <si>
    <t xml:space="preserve"> 2018-P</t>
  </si>
  <si>
    <t xml:space="preserve"> 2019-P</t>
  </si>
  <si>
    <t>2022</t>
  </si>
  <si>
    <t xml:space="preserve"> 2022</t>
  </si>
  <si>
    <t>2023</t>
  </si>
  <si>
    <t xml:space="preserve"> 2023</t>
  </si>
  <si>
    <t xml:space="preserve">2.1. Gastos. Clasificación económica </t>
  </si>
  <si>
    <t>2023-P</t>
  </si>
  <si>
    <t>2.2.1. Total transferencias por artículos</t>
  </si>
  <si>
    <t>2.2.3. Transferencias de capital por artículos</t>
  </si>
  <si>
    <t>43 Otras Entid. del  SP advo con presup. limitativo</t>
  </si>
  <si>
    <t xml:space="preserve"> Enero 2025</t>
  </si>
  <si>
    <t>2024-P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</si>
</sst>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ck">
        <color theme="0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  <xf numFmtId="0" fontId="19" fillId="0" borderId="0"/>
  </cellStyleXfs>
  <cellXfs count="39">
    <xf numFmtId="0" fontId="0" fillId="0" borderId="0" xfId="0"/>
    <xf numFmtId="0" fontId="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14" fillId="0" borderId="0" xfId="0" applyFont="1"/>
    <xf numFmtId="0" fontId="11" fillId="0" borderId="0" xfId="0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7" fillId="2" borderId="0" xfId="0" quotePrefix="1" applyFont="1" applyFill="1" applyAlignment="1">
      <alignment horizontal="left" vertical="center"/>
    </xf>
    <xf numFmtId="164" fontId="8" fillId="2" borderId="0" xfId="2" applyNumberFormat="1" applyFont="1" applyFill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9" fillId="0" borderId="2" xfId="0" quotePrefix="1" applyFont="1" applyBorder="1" applyAlignment="1">
      <alignment horizontal="left"/>
    </xf>
    <xf numFmtId="3" fontId="13" fillId="0" borderId="2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3" fontId="11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indent="8"/>
    </xf>
    <xf numFmtId="0" fontId="9" fillId="3" borderId="7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0" fontId="6" fillId="0" borderId="0" xfId="0" quotePrefix="1" applyFont="1" applyAlignment="1">
      <alignment horizontal="left" vertical="center" indent="8"/>
    </xf>
  </cellXfs>
  <cellStyles count="9">
    <cellStyle name="arial" xfId="1" xr:uid="{00000000-0005-0000-0000-000000000000}"/>
    <cellStyle name="Excel Built-in Normal" xfId="8" xr:uid="{00000000-0005-0000-0000-000001000000}"/>
    <cellStyle name="Normal" xfId="0" builtinId="0"/>
    <cellStyle name="Normal 2" xfId="7" xr:uid="{00000000-0005-0000-0000-000003000000}"/>
    <cellStyle name="Normal_1-Recursos no financieros" xfId="2" xr:uid="{00000000-0005-0000-0000-000004000000}"/>
    <cellStyle name="num1esp" xfId="3" xr:uid="{00000000-0005-0000-0000-000005000000}"/>
    <cellStyle name="num2esp" xfId="4" xr:uid="{00000000-0005-0000-0000-000006000000}"/>
    <cellStyle name="rayas" xfId="5" xr:uid="{00000000-0005-0000-0000-000007000000}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104775</xdr:rowOff>
    </xdr:from>
    <xdr:to>
      <xdr:col>20</xdr:col>
      <xdr:colOff>628649</xdr:colOff>
      <xdr:row>22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4" y="2838450"/>
          <a:ext cx="6467475" cy="1123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2016-2024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Estado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</a:p>
        <a:p>
          <a:endParaRPr lang="es-ES" sz="2400" b="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14</xdr:row>
      <xdr:rowOff>76200</xdr:rowOff>
    </xdr:from>
    <xdr:to>
      <xdr:col>2</xdr:col>
      <xdr:colOff>7621</xdr:colOff>
      <xdr:row>18</xdr:row>
      <xdr:rowOff>76200</xdr:rowOff>
    </xdr:to>
    <xdr:sp macro="" textlink="">
      <xdr:nvSpPr>
        <xdr:cNvPr id="4" name="3 Medio mar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47901" y="2712720"/>
          <a:ext cx="929640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342900</xdr:colOff>
      <xdr:row>5</xdr:row>
      <xdr:rowOff>142392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3429000" cy="9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579782</xdr:colOff>
      <xdr:row>2</xdr:row>
      <xdr:rowOff>202523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E19D9C-11FA-4475-9EA1-7475C4708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8673" cy="83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579782</xdr:colOff>
      <xdr:row>2</xdr:row>
      <xdr:rowOff>202523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78A392-79E1-4FC7-AF75-9C6EE9FA0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8673" cy="83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579782</xdr:colOff>
      <xdr:row>2</xdr:row>
      <xdr:rowOff>202523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761AA3-44BD-4DC0-B3EC-4EAF263B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8673" cy="8320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579782</xdr:colOff>
      <xdr:row>2</xdr:row>
      <xdr:rowOff>202523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05E2D1-E47E-488D-BEF8-7CD3697C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8673" cy="8320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579783</xdr:colOff>
      <xdr:row>2</xdr:row>
      <xdr:rowOff>202523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2BC02-0C5F-95BB-E3CE-D65D3291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298673" cy="83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Normal="100" workbookViewId="0">
      <selection activeCell="A37" sqref="A37"/>
    </sheetView>
  </sheetViews>
  <sheetFormatPr baseColWidth="10" defaultColWidth="11.42578125" defaultRowHeight="12.75" x14ac:dyDescent="0.2"/>
  <cols>
    <col min="1" max="1" width="36.5703125" style="33" customWidth="1"/>
    <col min="2" max="22" width="9.7109375" style="33" customWidth="1"/>
    <col min="23" max="16384" width="11.42578125" style="33"/>
  </cols>
  <sheetData>
    <row r="1" spans="1:1" ht="24.95" customHeight="1" x14ac:dyDescent="0.2">
      <c r="A1" s="1"/>
    </row>
    <row r="2" spans="1:1" ht="24.95" customHeight="1" x14ac:dyDescent="0.2">
      <c r="A2"/>
    </row>
    <row r="3" spans="1:1" x14ac:dyDescent="0.2">
      <c r="A3"/>
    </row>
    <row r="4" spans="1:1" x14ac:dyDescent="0.2">
      <c r="A4"/>
    </row>
    <row r="5" spans="1:1" x14ac:dyDescent="0.2">
      <c r="A5"/>
    </row>
    <row r="31" spans="7:18" ht="15.75" x14ac:dyDescent="0.2">
      <c r="G31" s="3" t="s">
        <v>70</v>
      </c>
      <c r="R31" s="3"/>
    </row>
  </sheetData>
  <printOptions horizontalCentered="1"/>
  <pageMargins left="0.75" right="0.75" top="0.39370078740157483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7">
    <pageSetUpPr fitToPage="1"/>
  </sheetPr>
  <dimension ref="A1:W25"/>
  <sheetViews>
    <sheetView showGridLines="0" zoomScale="115" zoomScaleNormal="115" workbookViewId="0">
      <selection activeCell="A37" sqref="A37"/>
    </sheetView>
  </sheetViews>
  <sheetFormatPr baseColWidth="10" defaultColWidth="11.42578125" defaultRowHeight="12.75" x14ac:dyDescent="0.2"/>
  <cols>
    <col min="1" max="1" width="55.7109375" style="2" customWidth="1"/>
    <col min="2" max="11" width="9.7109375" style="2" customWidth="1"/>
    <col min="12" max="16384" width="11.42578125" style="2"/>
  </cols>
  <sheetData>
    <row r="1" spans="1:23" ht="24.95" customHeight="1" x14ac:dyDescent="0.2">
      <c r="A1" s="34"/>
    </row>
    <row r="2" spans="1:23" ht="24.95" customHeight="1" x14ac:dyDescent="0.2">
      <c r="A2" s="34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4.95" customHeight="1" x14ac:dyDescent="0.2"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0.100000000000001" customHeight="1" x14ac:dyDescent="0.2">
      <c r="A4" s="20" t="s">
        <v>65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3" customFormat="1" ht="23.25" customHeight="1" thickBot="1" x14ac:dyDescent="0.25">
      <c r="A6" s="37" t="s">
        <v>2</v>
      </c>
      <c r="B6" s="29">
        <v>2016</v>
      </c>
      <c r="C6" s="29">
        <v>2017</v>
      </c>
      <c r="D6" s="29">
        <v>2018</v>
      </c>
      <c r="E6" s="29" t="s">
        <v>59</v>
      </c>
      <c r="F6" s="29" t="s">
        <v>60</v>
      </c>
      <c r="G6" s="29">
        <v>2021</v>
      </c>
      <c r="H6" s="36" t="s">
        <v>61</v>
      </c>
      <c r="I6" s="36" t="s">
        <v>63</v>
      </c>
      <c r="J6" s="36" t="s">
        <v>66</v>
      </c>
      <c r="K6" s="36" t="s">
        <v>71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5" customFormat="1" ht="20.100000000000001" customHeight="1" thickTop="1" x14ac:dyDescent="0.2">
      <c r="A7" s="4" t="s">
        <v>3</v>
      </c>
      <c r="B7" s="16">
        <v>16808.379960000002</v>
      </c>
      <c r="C7" s="16">
        <v>16371.16503</v>
      </c>
      <c r="D7" s="16">
        <v>16671.52133</v>
      </c>
      <c r="E7" s="16">
        <v>16550.475200000001</v>
      </c>
      <c r="F7" s="16">
        <v>16550.475200000001</v>
      </c>
      <c r="G7" s="16">
        <v>18596.921009999998</v>
      </c>
      <c r="H7" s="16">
        <v>19228.666399999998</v>
      </c>
      <c r="I7" s="16">
        <v>20499.625660000002</v>
      </c>
      <c r="J7" s="16">
        <v>20487.290199999999</v>
      </c>
      <c r="K7" s="16">
        <v>20487.290199999999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5" customFormat="1" ht="20.100000000000001" customHeight="1" x14ac:dyDescent="0.2">
      <c r="A8" s="6" t="s">
        <v>4</v>
      </c>
      <c r="B8" s="16">
        <v>3081.5796299999997</v>
      </c>
      <c r="C8" s="16">
        <v>3030.9601499999999</v>
      </c>
      <c r="D8" s="16">
        <v>3205.8512000000001</v>
      </c>
      <c r="E8" s="16">
        <v>3185.2680399999999</v>
      </c>
      <c r="F8" s="16">
        <v>3185.2680399999999</v>
      </c>
      <c r="G8" s="16">
        <v>4685.2342699999999</v>
      </c>
      <c r="H8" s="16">
        <v>5461.9059500000003</v>
      </c>
      <c r="I8" s="16">
        <v>6460.8648599999997</v>
      </c>
      <c r="J8" s="16">
        <v>4934.1506500000005</v>
      </c>
      <c r="K8" s="16">
        <v>4934.1506500000005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5" customFormat="1" ht="20.100000000000001" customHeight="1" x14ac:dyDescent="0.2">
      <c r="A9" s="6" t="s">
        <v>5</v>
      </c>
      <c r="B9" s="16">
        <v>33514.227899999998</v>
      </c>
      <c r="C9" s="16">
        <v>32229.498240000001</v>
      </c>
      <c r="D9" s="16">
        <v>31571.5131</v>
      </c>
      <c r="E9" s="16">
        <v>31571.511460000002</v>
      </c>
      <c r="F9" s="16">
        <v>31571.511460000002</v>
      </c>
      <c r="G9" s="16">
        <v>31713.04465</v>
      </c>
      <c r="H9" s="16">
        <v>30223.289410000001</v>
      </c>
      <c r="I9" s="16">
        <v>31329.770860000001</v>
      </c>
      <c r="J9" s="16">
        <v>31329.770860000001</v>
      </c>
      <c r="K9" s="16">
        <v>31329.770860000001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5" customFormat="1" ht="20.100000000000001" customHeight="1" x14ac:dyDescent="0.2">
      <c r="A10" s="6" t="s">
        <v>6</v>
      </c>
      <c r="B10" s="16">
        <v>88812.003430000012</v>
      </c>
      <c r="C10" s="16">
        <v>85890.63579</v>
      </c>
      <c r="D10" s="16">
        <v>89471.603799999997</v>
      </c>
      <c r="E10" s="16">
        <v>89482.663799999995</v>
      </c>
      <c r="F10" s="16">
        <v>89482.633799999996</v>
      </c>
      <c r="G10" s="16">
        <v>140745.0258</v>
      </c>
      <c r="H10" s="16">
        <v>142707.37109999999</v>
      </c>
      <c r="I10" s="16">
        <v>142995.56873</v>
      </c>
      <c r="J10" s="16">
        <v>142185.63588999998</v>
      </c>
      <c r="K10" s="16">
        <v>142200.63588999998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5" customFormat="1" ht="20.100000000000001" customHeight="1" x14ac:dyDescent="0.2">
      <c r="A11" s="30" t="s">
        <v>7</v>
      </c>
      <c r="B11" s="31">
        <f t="shared" ref="B11:G11" si="0">B7+B8+B9+B10</f>
        <v>142216.19092000002</v>
      </c>
      <c r="C11" s="31">
        <f t="shared" si="0"/>
        <v>137522.25920999999</v>
      </c>
      <c r="D11" s="31">
        <f t="shared" si="0"/>
        <v>140920.48943000002</v>
      </c>
      <c r="E11" s="31">
        <f t="shared" si="0"/>
        <v>140789.9185</v>
      </c>
      <c r="F11" s="31">
        <f t="shared" si="0"/>
        <v>140789.8885</v>
      </c>
      <c r="G11" s="31">
        <f t="shared" si="0"/>
        <v>195740.22573000001</v>
      </c>
      <c r="H11" s="31">
        <f t="shared" ref="H11:I11" si="1">H7+H8+H9+H10</f>
        <v>197621.23285999999</v>
      </c>
      <c r="I11" s="31">
        <f t="shared" si="1"/>
        <v>201285.83010999998</v>
      </c>
      <c r="J11" s="31">
        <f t="shared" ref="J11:K11" si="2">J7+J8+J9+J10</f>
        <v>198936.84759999998</v>
      </c>
      <c r="K11" s="31">
        <f t="shared" si="2"/>
        <v>198951.84759999998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5" customFormat="1" ht="20.100000000000001" customHeight="1" x14ac:dyDescent="0.2">
      <c r="A12" s="7" t="s">
        <v>1</v>
      </c>
      <c r="B12" s="17">
        <v>2468.0300000000002</v>
      </c>
      <c r="C12" s="17">
        <v>2367.92</v>
      </c>
      <c r="D12" s="17">
        <v>2276.6799999999998</v>
      </c>
      <c r="E12" s="17">
        <v>2276.6799999999998</v>
      </c>
      <c r="F12" s="17">
        <v>2276.6799999999998</v>
      </c>
      <c r="G12" s="17">
        <v>3889.13</v>
      </c>
      <c r="H12" s="17">
        <v>3922.84</v>
      </c>
      <c r="I12" s="17">
        <v>3964.42</v>
      </c>
      <c r="J12" s="17">
        <v>3964.42</v>
      </c>
      <c r="K12" s="17">
        <v>3964.42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5" customFormat="1" ht="20.100000000000001" customHeight="1" x14ac:dyDescent="0.2">
      <c r="A13" s="4" t="s">
        <v>8</v>
      </c>
      <c r="B13" s="16">
        <v>3631.8162400000001</v>
      </c>
      <c r="C13" s="16">
        <v>5321.1494599999996</v>
      </c>
      <c r="D13" s="16">
        <v>6055.9597199999998</v>
      </c>
      <c r="E13" s="16">
        <v>6052.02502</v>
      </c>
      <c r="F13" s="16">
        <v>6052.02502</v>
      </c>
      <c r="G13" s="16">
        <v>8223.2361500000006</v>
      </c>
      <c r="H13" s="16">
        <v>8918.5264800000004</v>
      </c>
      <c r="I13" s="16">
        <v>11842.232480000001</v>
      </c>
      <c r="J13" s="16">
        <v>11079.852789999999</v>
      </c>
      <c r="K13" s="16">
        <v>11079.852789999999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5" customFormat="1" ht="20.100000000000001" customHeight="1" x14ac:dyDescent="0.2">
      <c r="A14" s="6" t="s">
        <v>9</v>
      </c>
      <c r="B14" s="16">
        <v>8873.1856900000002</v>
      </c>
      <c r="C14" s="16">
        <v>8641.1651099999999</v>
      </c>
      <c r="D14" s="16">
        <v>8681.3900699999995</v>
      </c>
      <c r="E14" s="16">
        <v>8683.3503199999996</v>
      </c>
      <c r="F14" s="16">
        <v>8683.3503199999996</v>
      </c>
      <c r="G14" s="16">
        <v>28478.324000000001</v>
      </c>
      <c r="H14" s="16">
        <v>31253.95305</v>
      </c>
      <c r="I14" s="16">
        <v>31118.204239999999</v>
      </c>
      <c r="J14" s="16">
        <v>29183.90264</v>
      </c>
      <c r="K14" s="16">
        <v>29168.90264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5" customFormat="1" ht="20.100000000000001" customHeight="1" x14ac:dyDescent="0.2">
      <c r="A15" s="9" t="s">
        <v>10</v>
      </c>
      <c r="B15" s="18">
        <f t="shared" ref="B15:G15" si="3">SUM(B13:B14)</f>
        <v>12505.00193</v>
      </c>
      <c r="C15" s="18">
        <f t="shared" si="3"/>
        <v>13962.314569999999</v>
      </c>
      <c r="D15" s="18">
        <f t="shared" si="3"/>
        <v>14737.34979</v>
      </c>
      <c r="E15" s="18">
        <f t="shared" si="3"/>
        <v>14735.375339999999</v>
      </c>
      <c r="F15" s="18">
        <f t="shared" si="3"/>
        <v>14735.375339999999</v>
      </c>
      <c r="G15" s="18">
        <f t="shared" si="3"/>
        <v>36701.560150000005</v>
      </c>
      <c r="H15" s="18">
        <f t="shared" ref="H15:I15" si="4">SUM(H13:H14)</f>
        <v>40172.479529999997</v>
      </c>
      <c r="I15" s="18">
        <f t="shared" si="4"/>
        <v>42960.436719999998</v>
      </c>
      <c r="J15" s="18">
        <f t="shared" ref="J15:K15" si="5">SUM(J13:J14)</f>
        <v>40263.755429999997</v>
      </c>
      <c r="K15" s="18">
        <f t="shared" si="5"/>
        <v>40248.755429999997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1" customFormat="1" ht="20.100000000000001" customHeight="1" x14ac:dyDescent="0.2">
      <c r="A16" s="10" t="s">
        <v>11</v>
      </c>
      <c r="B16" s="19">
        <f t="shared" ref="B16:G16" si="6">B11+B12+B15</f>
        <v>157189.22285000002</v>
      </c>
      <c r="C16" s="19">
        <f t="shared" si="6"/>
        <v>153852.49377999999</v>
      </c>
      <c r="D16" s="19">
        <f t="shared" si="6"/>
        <v>157934.51922000002</v>
      </c>
      <c r="E16" s="19">
        <f t="shared" si="6"/>
        <v>157801.97383999999</v>
      </c>
      <c r="F16" s="19">
        <f t="shared" si="6"/>
        <v>157801.94383999999</v>
      </c>
      <c r="G16" s="19">
        <f t="shared" si="6"/>
        <v>236330.91588000002</v>
      </c>
      <c r="H16" s="19">
        <f t="shared" ref="H16:I16" si="7">H11+H12+H15</f>
        <v>241716.55238999997</v>
      </c>
      <c r="I16" s="19">
        <f t="shared" si="7"/>
        <v>248210.68682999999</v>
      </c>
      <c r="J16" s="19">
        <f t="shared" ref="J16:K16" si="8">J11+J12+J15</f>
        <v>243165.02302999998</v>
      </c>
      <c r="K16" s="19">
        <f t="shared" si="8"/>
        <v>243165.02302999998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5" customFormat="1" ht="20.100000000000001" customHeight="1" x14ac:dyDescent="0.2">
      <c r="A17" s="6" t="s">
        <v>12</v>
      </c>
      <c r="B17" s="16">
        <v>33239.902679999999</v>
      </c>
      <c r="C17" s="16">
        <v>34395.570480000002</v>
      </c>
      <c r="D17" s="16">
        <v>38819.69457</v>
      </c>
      <c r="E17" s="16">
        <v>38819.619209999997</v>
      </c>
      <c r="F17" s="16">
        <v>38819.619209999997</v>
      </c>
      <c r="G17" s="16">
        <v>52830.723549999995</v>
      </c>
      <c r="H17" s="16">
        <v>37680.135520000003</v>
      </c>
      <c r="I17" s="16">
        <v>40355.454610000001</v>
      </c>
      <c r="J17" s="16">
        <v>40135.454610000001</v>
      </c>
      <c r="K17" s="16">
        <v>40135.454610000001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5" customFormat="1" ht="20.100000000000001" customHeight="1" x14ac:dyDescent="0.2">
      <c r="A18" s="6" t="s">
        <v>13</v>
      </c>
      <c r="B18" s="16">
        <v>84302.718510000006</v>
      </c>
      <c r="C18" s="16">
        <v>87904.189979999996</v>
      </c>
      <c r="D18" s="16">
        <v>81311.013649999994</v>
      </c>
      <c r="E18" s="16">
        <v>81311.013649999994</v>
      </c>
      <c r="F18" s="16">
        <v>81311.013649999994</v>
      </c>
      <c r="G18" s="16">
        <v>94380.983810000005</v>
      </c>
      <c r="H18" s="16">
        <v>68089.408630000005</v>
      </c>
      <c r="I18" s="16">
        <v>97521.932879999993</v>
      </c>
      <c r="J18" s="16">
        <v>97521.932879999993</v>
      </c>
      <c r="K18" s="16">
        <v>97521.932879999993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5" customFormat="1" ht="20.100000000000001" customHeight="1" x14ac:dyDescent="0.2">
      <c r="A19" s="9" t="s">
        <v>14</v>
      </c>
      <c r="B19" s="18">
        <f t="shared" ref="B19:G19" si="9">SUM(B17:B18)</f>
        <v>117542.62119000001</v>
      </c>
      <c r="C19" s="18">
        <f t="shared" si="9"/>
        <v>122299.76045999999</v>
      </c>
      <c r="D19" s="18">
        <f t="shared" si="9"/>
        <v>120130.70822</v>
      </c>
      <c r="E19" s="18">
        <f t="shared" si="9"/>
        <v>120130.63285999998</v>
      </c>
      <c r="F19" s="18">
        <f t="shared" si="9"/>
        <v>120130.63285999998</v>
      </c>
      <c r="G19" s="18">
        <f t="shared" si="9"/>
        <v>147211.70736</v>
      </c>
      <c r="H19" s="18">
        <f t="shared" ref="H19:I19" si="10">SUM(H17:H18)</f>
        <v>105769.54415</v>
      </c>
      <c r="I19" s="18">
        <f t="shared" si="10"/>
        <v>137877.38748999999</v>
      </c>
      <c r="J19" s="18">
        <f t="shared" ref="J19:K19" si="11">SUM(J17:J18)</f>
        <v>137657.38748999999</v>
      </c>
      <c r="K19" s="18">
        <f t="shared" si="11"/>
        <v>137657.38748999999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13" customFormat="1" ht="23.1" customHeight="1" x14ac:dyDescent="0.25">
      <c r="A20" s="12" t="s">
        <v>15</v>
      </c>
      <c r="B20" s="19">
        <f t="shared" ref="B20:G20" si="12">SUM(B16+B19)</f>
        <v>274731.84404</v>
      </c>
      <c r="C20" s="19">
        <f t="shared" si="12"/>
        <v>276152.25423999998</v>
      </c>
      <c r="D20" s="19">
        <f t="shared" si="12"/>
        <v>278065.22744000005</v>
      </c>
      <c r="E20" s="19">
        <f t="shared" si="12"/>
        <v>277932.6067</v>
      </c>
      <c r="F20" s="19">
        <f t="shared" si="12"/>
        <v>277932.57669999998</v>
      </c>
      <c r="G20" s="19">
        <f t="shared" si="12"/>
        <v>383542.62323999999</v>
      </c>
      <c r="H20" s="19">
        <f t="shared" ref="H20:I20" si="13">SUM(H16+H19)</f>
        <v>347486.09653999994</v>
      </c>
      <c r="I20" s="19">
        <f t="shared" si="13"/>
        <v>386088.07432000001</v>
      </c>
      <c r="J20" s="19">
        <f t="shared" ref="J20:K20" si="14">SUM(J16+J19)</f>
        <v>380822.41051999998</v>
      </c>
      <c r="K20" s="19">
        <f t="shared" si="14"/>
        <v>380822.41051999998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3" customFormat="1" ht="19.149999999999999" customHeight="1" x14ac:dyDescent="0.25">
      <c r="A21" s="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s="13" customFormat="1" ht="19.149999999999999" customHeight="1" x14ac:dyDescent="0.25">
      <c r="A22" s="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2">
      <c r="A23" s="15" t="s">
        <v>16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x14ac:dyDescent="0.2">
      <c r="A24" s="23" t="s">
        <v>22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2"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</sheetData>
  <phoneticPr fontId="0" type="noConversion"/>
  <printOptions horizontalCentered="1"/>
  <pageMargins left="0.78740157480314965" right="0.78740157480314965" top="0.39370078740157483" bottom="0.98425196850393704" header="0" footer="0"/>
  <pageSetup paperSize="9" scale="86" orientation="landscape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9">
    <pageSetUpPr fitToPage="1"/>
  </sheetPr>
  <dimension ref="A1:R32"/>
  <sheetViews>
    <sheetView showGridLines="0" zoomScale="115" zoomScaleNormal="115" workbookViewId="0">
      <selection activeCell="A37" sqref="A37"/>
    </sheetView>
  </sheetViews>
  <sheetFormatPr baseColWidth="10" defaultColWidth="11.42578125" defaultRowHeight="12.75" x14ac:dyDescent="0.2"/>
  <cols>
    <col min="1" max="1" width="55.7109375" style="2" customWidth="1"/>
    <col min="2" max="11" width="9.7109375" style="2" customWidth="1"/>
    <col min="12" max="16384" width="11.42578125" style="2"/>
  </cols>
  <sheetData>
    <row r="1" spans="1:18" ht="24.95" customHeight="1" x14ac:dyDescent="0.2">
      <c r="A1" s="34"/>
    </row>
    <row r="2" spans="1:18" ht="24.95" customHeight="1" x14ac:dyDescent="0.2">
      <c r="A2" s="38"/>
    </row>
    <row r="3" spans="1:18" ht="24.95" customHeight="1" x14ac:dyDescent="0.2"/>
    <row r="4" spans="1:18" ht="20.100000000000001" customHeight="1" x14ac:dyDescent="0.2">
      <c r="A4" s="20" t="s">
        <v>67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8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8" s="3" customFormat="1" ht="23.25" customHeight="1" thickBot="1" x14ac:dyDescent="0.25">
      <c r="A6" s="22" t="s">
        <v>23</v>
      </c>
      <c r="B6" s="29">
        <v>2016</v>
      </c>
      <c r="C6" s="29">
        <v>2017</v>
      </c>
      <c r="D6" s="29">
        <v>2018</v>
      </c>
      <c r="E6" s="29" t="s">
        <v>59</v>
      </c>
      <c r="F6" s="29" t="s">
        <v>60</v>
      </c>
      <c r="G6" s="29">
        <v>2021</v>
      </c>
      <c r="H6" s="36" t="s">
        <v>61</v>
      </c>
      <c r="I6" s="36" t="s">
        <v>63</v>
      </c>
      <c r="J6" s="36" t="s">
        <v>66</v>
      </c>
      <c r="K6" s="36" t="s">
        <v>71</v>
      </c>
    </row>
    <row r="7" spans="1:18" s="5" customFormat="1" ht="20.100000000000001" customHeight="1" x14ac:dyDescent="0.2">
      <c r="A7" s="24" t="s">
        <v>24</v>
      </c>
      <c r="B7" s="16">
        <v>6511.7056700000003</v>
      </c>
      <c r="C7" s="16">
        <f>'222'!C7+'223'!C7</f>
        <v>4100.1530599999996</v>
      </c>
      <c r="D7" s="16">
        <f>'222'!D7+'223'!D7</f>
        <v>2351.7318399999999</v>
      </c>
      <c r="E7" s="16">
        <f>'222'!E7+'223'!E7</f>
        <v>2481.50612</v>
      </c>
      <c r="F7" s="16">
        <f>'222'!F7+'223'!F7</f>
        <v>2481.50612</v>
      </c>
      <c r="G7" s="16">
        <f>'222'!G7+'223'!G7</f>
        <v>8696.7079099999992</v>
      </c>
      <c r="H7" s="16">
        <f>'222'!H7+'223'!H7</f>
        <v>4905.3756000000003</v>
      </c>
      <c r="I7" s="16">
        <f>'222'!I7+'223'!I7</f>
        <v>3944.35</v>
      </c>
      <c r="J7" s="16">
        <f>'222'!J7+'223'!J7</f>
        <v>3387.9510100000002</v>
      </c>
      <c r="K7" s="16">
        <f>'222'!K7+'223'!K7</f>
        <v>3387.9510100000002</v>
      </c>
      <c r="L7" s="16"/>
      <c r="M7" s="16"/>
      <c r="N7" s="16"/>
      <c r="O7" s="16"/>
      <c r="P7" s="16"/>
      <c r="Q7" s="16"/>
      <c r="R7" s="16"/>
    </row>
    <row r="8" spans="1:18" s="5" customFormat="1" ht="20.100000000000001" customHeight="1" x14ac:dyDescent="0.2">
      <c r="A8" s="24" t="s">
        <v>25</v>
      </c>
      <c r="B8" s="16">
        <v>13160.12185</v>
      </c>
      <c r="C8" s="16">
        <f>'222'!C8+'223'!C8</f>
        <v>13084.63877</v>
      </c>
      <c r="D8" s="16">
        <f>'222'!D8+'223'!D8</f>
        <v>14893.81113</v>
      </c>
      <c r="E8" s="16">
        <f>'222'!E8+'223'!E8</f>
        <v>14784.70815</v>
      </c>
      <c r="F8" s="16">
        <f>'222'!F8+'223'!F8</f>
        <v>14784.70815</v>
      </c>
      <c r="G8" s="16">
        <f>'222'!G8+'223'!G8</f>
        <v>31177.469399999998</v>
      </c>
      <c r="H8" s="16">
        <f>'222'!H8+'223'!H8</f>
        <v>36276.402369999996</v>
      </c>
      <c r="I8" s="16">
        <f>'222'!I8+'223'!I8</f>
        <v>38916.51</v>
      </c>
      <c r="J8" s="16">
        <f>'222'!J8+'223'!J8</f>
        <v>38710.864760000004</v>
      </c>
      <c r="K8" s="16">
        <f>'222'!K8+'223'!K8</f>
        <v>38710.864760000004</v>
      </c>
      <c r="L8" s="16"/>
      <c r="M8" s="16"/>
      <c r="N8" s="16"/>
      <c r="O8" s="16"/>
      <c r="P8" s="16"/>
      <c r="Q8" s="16"/>
      <c r="R8" s="16"/>
    </row>
    <row r="9" spans="1:18" s="5" customFormat="1" ht="20.100000000000001" customHeight="1" x14ac:dyDescent="0.2">
      <c r="A9" s="24" t="s">
        <v>53</v>
      </c>
      <c r="B9" s="16">
        <v>6025.8003900000003</v>
      </c>
      <c r="C9" s="16">
        <f>'222'!C9+'223'!C9</f>
        <v>6535.5880699999998</v>
      </c>
      <c r="D9" s="16">
        <f>'222'!D9+'223'!D9</f>
        <v>6639.8290699999998</v>
      </c>
      <c r="E9" s="16">
        <f>'222'!E9+'223'!E9</f>
        <v>6639.8290699999998</v>
      </c>
      <c r="F9" s="16">
        <f>'222'!F9+'223'!F9</f>
        <v>6639.8290699999998</v>
      </c>
      <c r="G9" s="16">
        <f>'222'!G9+'223'!G9</f>
        <v>6929.1498500000007</v>
      </c>
      <c r="H9" s="16">
        <f>'222'!H9+'223'!H9</f>
        <v>7767.833419999999</v>
      </c>
      <c r="I9" s="16">
        <f>'222'!I9+'223'!I9</f>
        <v>8245.0400000000009</v>
      </c>
      <c r="J9" s="16">
        <f>'222'!J9+'223'!J9</f>
        <v>8202.6218800000006</v>
      </c>
      <c r="K9" s="16">
        <f>'222'!K9+'223'!K9</f>
        <v>8517.6218800000006</v>
      </c>
      <c r="L9" s="16"/>
      <c r="M9" s="16"/>
      <c r="N9" s="16"/>
      <c r="O9" s="16"/>
      <c r="P9" s="16"/>
      <c r="Q9" s="16"/>
      <c r="R9" s="16"/>
    </row>
    <row r="10" spans="1:18" s="5" customFormat="1" ht="20.100000000000001" customHeight="1" x14ac:dyDescent="0.2">
      <c r="A10" s="24" t="s">
        <v>49</v>
      </c>
      <c r="B10" s="16">
        <v>2688</v>
      </c>
      <c r="C10" s="16">
        <f>'222'!C10+'223'!C10</f>
        <v>2546.6150299999999</v>
      </c>
      <c r="D10" s="16">
        <f>'222'!D10+'223'!D10</f>
        <v>2635.0190499999999</v>
      </c>
      <c r="E10" s="16">
        <f>'222'!E10+'223'!E10</f>
        <v>2831.0559499999999</v>
      </c>
      <c r="F10" s="16">
        <f>'222'!F10+'223'!F10</f>
        <v>2831.0559499999999</v>
      </c>
      <c r="G10" s="16">
        <f>'222'!G10+'223'!G10</f>
        <v>13747.595010000001</v>
      </c>
      <c r="H10" s="16">
        <f>'222'!H10+'223'!H10</f>
        <v>10371.60758</v>
      </c>
      <c r="I10" s="16">
        <f>'222'!I10+'223'!I10</f>
        <v>11973.09</v>
      </c>
      <c r="J10" s="16">
        <f>'222'!J10+'223'!J10</f>
        <v>11873.546590000002</v>
      </c>
      <c r="K10" s="16">
        <f>'222'!K10+'223'!K10</f>
        <v>11558.546590000002</v>
      </c>
      <c r="L10" s="16"/>
      <c r="M10" s="16"/>
      <c r="N10" s="16"/>
      <c r="O10" s="16"/>
      <c r="P10" s="16"/>
      <c r="Q10" s="16"/>
      <c r="R10" s="16"/>
    </row>
    <row r="11" spans="1:18" s="5" customFormat="1" ht="20.100000000000001" customHeight="1" x14ac:dyDescent="0.2">
      <c r="A11" s="24" t="s">
        <v>26</v>
      </c>
      <c r="B11" s="16">
        <v>19890.809339999996</v>
      </c>
      <c r="C11" s="16">
        <f>'222'!C11+'223'!C11</f>
        <v>20049.01467</v>
      </c>
      <c r="D11" s="16">
        <f>'222'!D11+'223'!D11</f>
        <v>21598.565720000002</v>
      </c>
      <c r="E11" s="16">
        <f>'222'!E11+'223'!E11</f>
        <v>21599.24984</v>
      </c>
      <c r="F11" s="16">
        <f>'222'!F11+'223'!F11</f>
        <v>21599.24984</v>
      </c>
      <c r="G11" s="16">
        <f>'222'!G11+'223'!G11</f>
        <v>46100.584959999993</v>
      </c>
      <c r="H11" s="16">
        <f>'222'!H11+'223'!H11</f>
        <v>42989.143799999998</v>
      </c>
      <c r="I11" s="16">
        <f>'222'!I11+'223'!I11</f>
        <v>36127.82</v>
      </c>
      <c r="J11" s="16">
        <f>'222'!J11+'223'!J11</f>
        <v>34493.618349999997</v>
      </c>
      <c r="K11" s="16">
        <f>'222'!K11+'223'!K11</f>
        <v>34493.618349999997</v>
      </c>
      <c r="L11" s="16"/>
      <c r="M11" s="16"/>
      <c r="N11" s="16"/>
      <c r="O11" s="16"/>
      <c r="P11" s="16"/>
      <c r="Q11" s="16"/>
      <c r="R11" s="16"/>
    </row>
    <row r="12" spans="1:18" s="5" customFormat="1" ht="20.100000000000001" customHeight="1" x14ac:dyDescent="0.2">
      <c r="A12" s="24" t="s">
        <v>54</v>
      </c>
      <c r="B12" s="16">
        <v>16745.230059999998</v>
      </c>
      <c r="C12" s="16">
        <f>'222'!C12+'223'!C12</f>
        <v>16460.645420000001</v>
      </c>
      <c r="D12" s="16">
        <f>'222'!D12+'223'!D12</f>
        <v>16686.839940000002</v>
      </c>
      <c r="E12" s="16">
        <f>'222'!E12+'223'!E12</f>
        <v>16687.526260000002</v>
      </c>
      <c r="F12" s="16">
        <f>'222'!F12+'223'!F12</f>
        <v>16687.526260000002</v>
      </c>
      <c r="G12" s="16">
        <f>'222'!G12+'223'!G12</f>
        <v>19555.271700000001</v>
      </c>
      <c r="H12" s="16">
        <f>'222'!H12+'223'!H12</f>
        <v>23585.718990000001</v>
      </c>
      <c r="I12" s="16">
        <f>'222'!I12+'223'!I12</f>
        <v>24516</v>
      </c>
      <c r="J12" s="16">
        <f>'222'!J12+'223'!J12</f>
        <v>24310.44513</v>
      </c>
      <c r="K12" s="16">
        <f>'222'!K12+'223'!K12</f>
        <v>24310.44513</v>
      </c>
      <c r="L12" s="16"/>
      <c r="M12" s="16"/>
      <c r="N12" s="16"/>
      <c r="O12" s="16"/>
      <c r="P12" s="16"/>
      <c r="Q12" s="16"/>
      <c r="R12" s="16"/>
    </row>
    <row r="13" spans="1:18" s="5" customFormat="1" ht="20.100000000000001" customHeight="1" x14ac:dyDescent="0.2">
      <c r="A13" s="24" t="s">
        <v>27</v>
      </c>
      <c r="B13" s="16">
        <v>549.40436</v>
      </c>
      <c r="C13" s="16">
        <f>'222'!C13+'223'!C13</f>
        <v>498.23816999999997</v>
      </c>
      <c r="D13" s="16">
        <f>'222'!D13+'223'!D13</f>
        <v>1026.1909799999999</v>
      </c>
      <c r="E13" s="16">
        <f>'222'!E13+'223'!E13</f>
        <v>1021.18098</v>
      </c>
      <c r="F13" s="16">
        <f>'222'!F13+'223'!F13</f>
        <v>1021.18098</v>
      </c>
      <c r="G13" s="16">
        <f>'222'!G13+'223'!G13</f>
        <v>3750.91932</v>
      </c>
      <c r="H13" s="16">
        <f>'222'!H13+'223'!H13</f>
        <v>5965.9852799999999</v>
      </c>
      <c r="I13" s="16">
        <f>'222'!I13+'223'!I13</f>
        <v>5746.9800000000005</v>
      </c>
      <c r="J13" s="16">
        <f>'222'!J13+'223'!J13</f>
        <v>5689.3077599999997</v>
      </c>
      <c r="K13" s="16">
        <f>'222'!K13+'223'!K13</f>
        <v>5689.3077599999997</v>
      </c>
      <c r="L13" s="16"/>
      <c r="M13" s="16"/>
      <c r="N13" s="16"/>
      <c r="O13" s="16"/>
      <c r="P13" s="16"/>
      <c r="Q13" s="16"/>
      <c r="R13" s="16"/>
    </row>
    <row r="14" spans="1:18" s="5" customFormat="1" ht="20.100000000000001" customHeight="1" x14ac:dyDescent="0.2">
      <c r="A14" s="24" t="s">
        <v>55</v>
      </c>
      <c r="B14" s="16">
        <v>16875.453650000003</v>
      </c>
      <c r="C14" s="16">
        <f>'222'!C14+'223'!C14</f>
        <v>16774.768120000001</v>
      </c>
      <c r="D14" s="16">
        <f>'222'!D14+'223'!D14</f>
        <v>17651.49222</v>
      </c>
      <c r="E14" s="16">
        <f>'222'!E14+'223'!E14</f>
        <v>17654.64702</v>
      </c>
      <c r="F14" s="16">
        <f>'222'!F14+'223'!F14</f>
        <v>17654.64702</v>
      </c>
      <c r="G14" s="16">
        <f>'222'!G14+'223'!G14</f>
        <v>21313.935400000002</v>
      </c>
      <c r="H14" s="16">
        <f>'222'!H14+'223'!H14</f>
        <v>22690.870289999999</v>
      </c>
      <c r="I14" s="16">
        <f>'222'!I14+'223'!I14</f>
        <v>25330.22</v>
      </c>
      <c r="J14" s="16">
        <f>'222'!J14+'223'!J14</f>
        <v>25387.096430000001</v>
      </c>
      <c r="K14" s="16">
        <f>'222'!K14+'223'!K14</f>
        <v>25387.096430000001</v>
      </c>
      <c r="L14" s="16"/>
      <c r="M14" s="16"/>
      <c r="N14" s="16"/>
      <c r="O14" s="16"/>
      <c r="P14" s="16"/>
      <c r="Q14" s="16"/>
      <c r="R14" s="16"/>
    </row>
    <row r="15" spans="1:18" s="5" customFormat="1" ht="20.100000000000001" customHeight="1" x14ac:dyDescent="0.2">
      <c r="A15" s="24" t="s">
        <v>28</v>
      </c>
      <c r="B15" s="16">
        <v>15238.162189999999</v>
      </c>
      <c r="C15" s="16">
        <f>'222'!C15+'223'!C15</f>
        <v>14482.139589999999</v>
      </c>
      <c r="D15" s="16">
        <f>'222'!D15+'223'!D15</f>
        <v>14669.513919999999</v>
      </c>
      <c r="E15" s="16">
        <f>'222'!E15+'223'!E15</f>
        <v>14466.280729999999</v>
      </c>
      <c r="F15" s="16">
        <f>'222'!F15+'223'!F15</f>
        <v>14466.280729999999</v>
      </c>
      <c r="G15" s="16">
        <f>'222'!G15+'223'!G15</f>
        <v>17951.716250000001</v>
      </c>
      <c r="H15" s="16">
        <f>'222'!H15+'223'!H15</f>
        <v>19408.38682</v>
      </c>
      <c r="I15" s="16">
        <f>'222'!I15+'223'!I15</f>
        <v>19314.34</v>
      </c>
      <c r="J15" s="16">
        <f>'222'!J15+'223'!J15</f>
        <v>19314.086620000002</v>
      </c>
      <c r="K15" s="16">
        <f>'222'!K15+'223'!K15</f>
        <v>19314.086620000002</v>
      </c>
      <c r="L15" s="16"/>
      <c r="M15" s="16"/>
      <c r="N15" s="16"/>
      <c r="O15" s="16"/>
      <c r="P15" s="16"/>
      <c r="Q15" s="16"/>
      <c r="R15" s="16"/>
    </row>
    <row r="16" spans="1:18" s="13" customFormat="1" ht="23.1" customHeight="1" x14ac:dyDescent="0.25">
      <c r="A16" s="25" t="s">
        <v>29</v>
      </c>
      <c r="B16" s="26">
        <f t="shared" ref="B16:G16" si="0">SUM(B7:B15)</f>
        <v>97684.687509999989</v>
      </c>
      <c r="C16" s="26">
        <f t="shared" si="0"/>
        <v>94531.800900000002</v>
      </c>
      <c r="D16" s="26">
        <f t="shared" si="0"/>
        <v>98152.993870000006</v>
      </c>
      <c r="E16" s="26">
        <f t="shared" si="0"/>
        <v>98165.984120000008</v>
      </c>
      <c r="F16" s="26">
        <f t="shared" si="0"/>
        <v>98165.984120000008</v>
      </c>
      <c r="G16" s="26">
        <f t="shared" si="0"/>
        <v>169223.3498</v>
      </c>
      <c r="H16" s="26">
        <f t="shared" ref="H16:I16" si="1">SUM(H7:H15)</f>
        <v>173961.32414999994</v>
      </c>
      <c r="I16" s="26">
        <f t="shared" si="1"/>
        <v>174114.35</v>
      </c>
      <c r="J16" s="26">
        <f t="shared" ref="J16:K16" si="2">SUM(J7:J15)</f>
        <v>171369.53853000002</v>
      </c>
      <c r="K16" s="26">
        <f t="shared" si="2"/>
        <v>171369.53853000002</v>
      </c>
      <c r="L16" s="16"/>
      <c r="M16" s="16"/>
      <c r="N16" s="16"/>
      <c r="O16" s="16"/>
      <c r="P16" s="16"/>
      <c r="Q16" s="16"/>
      <c r="R16" s="16"/>
    </row>
    <row r="17" spans="1:2" s="13" customFormat="1" ht="19.149999999999999" customHeight="1" x14ac:dyDescent="0.25">
      <c r="A17" s="4"/>
    </row>
    <row r="18" spans="1:2" s="13" customFormat="1" ht="19.149999999999999" customHeight="1" x14ac:dyDescent="0.25">
      <c r="A18" s="4"/>
    </row>
    <row r="19" spans="1:2" x14ac:dyDescent="0.2">
      <c r="A19" s="15" t="s">
        <v>16</v>
      </c>
    </row>
    <row r="20" spans="1:2" x14ac:dyDescent="0.2">
      <c r="A20" s="23" t="s">
        <v>22</v>
      </c>
    </row>
    <row r="29" spans="1:2" x14ac:dyDescent="0.15">
      <c r="B29" s="28"/>
    </row>
    <row r="30" spans="1:2" x14ac:dyDescent="0.15">
      <c r="B30" s="28"/>
    </row>
    <row r="31" spans="1:2" x14ac:dyDescent="0.15">
      <c r="B31" s="28"/>
    </row>
    <row r="32" spans="1:2" x14ac:dyDescent="0.15">
      <c r="B32" s="28"/>
    </row>
  </sheetData>
  <phoneticPr fontId="0" type="noConversion"/>
  <printOptions horizontalCentered="1"/>
  <pageMargins left="0.78740157480314965" right="0.78740157480314965" top="0.39370078740157483" bottom="0.98425196850393704" header="0" footer="0"/>
  <pageSetup paperSize="9" scale="86" orientation="landscape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0">
    <pageSetUpPr fitToPage="1"/>
  </sheetPr>
  <dimension ref="A1:R35"/>
  <sheetViews>
    <sheetView showGridLines="0" zoomScale="115" zoomScaleNormal="115" workbookViewId="0">
      <selection activeCell="A37" sqref="A37"/>
    </sheetView>
  </sheetViews>
  <sheetFormatPr baseColWidth="10" defaultColWidth="11.42578125" defaultRowHeight="12.75" x14ac:dyDescent="0.2"/>
  <cols>
    <col min="1" max="1" width="55.7109375" style="2" customWidth="1"/>
    <col min="2" max="11" width="9.7109375" style="2" customWidth="1"/>
    <col min="12" max="16384" width="11.42578125" style="2"/>
  </cols>
  <sheetData>
    <row r="1" spans="1:18" ht="24.95" customHeight="1" x14ac:dyDescent="0.2">
      <c r="A1" s="34"/>
    </row>
    <row r="2" spans="1:18" ht="24.95" customHeight="1" x14ac:dyDescent="0.2">
      <c r="A2" s="38"/>
    </row>
    <row r="3" spans="1:18" ht="24.95" customHeight="1" x14ac:dyDescent="0.2"/>
    <row r="4" spans="1:18" ht="20.100000000000001" customHeight="1" x14ac:dyDescent="0.2">
      <c r="A4" s="20" t="s">
        <v>30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8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8" s="3" customFormat="1" ht="23.25" customHeight="1" thickBot="1" x14ac:dyDescent="0.25">
      <c r="A6" s="22" t="s">
        <v>23</v>
      </c>
      <c r="B6" s="29">
        <v>2016</v>
      </c>
      <c r="C6" s="29">
        <v>2017</v>
      </c>
      <c r="D6" s="29">
        <v>2018</v>
      </c>
      <c r="E6" s="29" t="s">
        <v>59</v>
      </c>
      <c r="F6" s="29" t="s">
        <v>60</v>
      </c>
      <c r="G6" s="29">
        <v>2021</v>
      </c>
      <c r="H6" s="36" t="s">
        <v>62</v>
      </c>
      <c r="I6" s="36" t="s">
        <v>64</v>
      </c>
      <c r="J6" s="36" t="s">
        <v>66</v>
      </c>
      <c r="K6" s="36" t="s">
        <v>71</v>
      </c>
    </row>
    <row r="7" spans="1:18" s="5" customFormat="1" ht="20.100000000000001" customHeight="1" x14ac:dyDescent="0.2">
      <c r="A7" s="24" t="s">
        <v>31</v>
      </c>
      <c r="B7" s="16">
        <v>6038</v>
      </c>
      <c r="C7" s="16">
        <v>3698.7147799999998</v>
      </c>
      <c r="D7" s="16">
        <v>1891.70831</v>
      </c>
      <c r="E7" s="16">
        <v>2019.3847000000001</v>
      </c>
      <c r="F7" s="16">
        <v>2019.3847000000001</v>
      </c>
      <c r="G7" s="16">
        <v>7874.6453899999997</v>
      </c>
      <c r="H7" s="16">
        <v>3773.2793200000001</v>
      </c>
      <c r="I7" s="16">
        <v>2734.29</v>
      </c>
      <c r="J7" s="16">
        <v>2231.1684100000002</v>
      </c>
      <c r="K7" s="16">
        <v>2231.1684100000002</v>
      </c>
      <c r="L7" s="16"/>
      <c r="M7" s="16"/>
      <c r="N7" s="16"/>
      <c r="O7" s="16"/>
      <c r="P7" s="16"/>
      <c r="Q7" s="16"/>
      <c r="R7" s="16"/>
    </row>
    <row r="8" spans="1:18" s="5" customFormat="1" ht="20.100000000000001" customHeight="1" x14ac:dyDescent="0.2">
      <c r="A8" s="24" t="s">
        <v>32</v>
      </c>
      <c r="B8" s="16">
        <v>13143</v>
      </c>
      <c r="C8" s="16">
        <v>13066.81259</v>
      </c>
      <c r="D8" s="16">
        <v>14876.299950000001</v>
      </c>
      <c r="E8" s="16">
        <v>14767.196970000001</v>
      </c>
      <c r="F8" s="16">
        <v>14767.196970000001</v>
      </c>
      <c r="G8" s="16">
        <v>31118.584019999998</v>
      </c>
      <c r="H8" s="16">
        <v>36182.858289999996</v>
      </c>
      <c r="I8" s="16">
        <v>38734.400000000001</v>
      </c>
      <c r="J8" s="16">
        <v>38676.382210000003</v>
      </c>
      <c r="K8" s="16">
        <v>38676.382210000003</v>
      </c>
      <c r="L8" s="16"/>
      <c r="M8" s="16"/>
      <c r="N8" s="16"/>
      <c r="O8" s="16"/>
      <c r="P8" s="16"/>
      <c r="Q8" s="16"/>
      <c r="R8" s="16"/>
    </row>
    <row r="9" spans="1:18" s="5" customFormat="1" ht="20.100000000000001" customHeight="1" x14ac:dyDescent="0.2">
      <c r="A9" s="24" t="s">
        <v>69</v>
      </c>
      <c r="B9" s="16">
        <v>1912</v>
      </c>
      <c r="C9" s="16">
        <v>1975.2103</v>
      </c>
      <c r="D9" s="16">
        <v>2040.16869</v>
      </c>
      <c r="E9" s="16">
        <v>2040.16869</v>
      </c>
      <c r="F9" s="16">
        <v>2040.16869</v>
      </c>
      <c r="G9" s="16">
        <v>2147.5569100000002</v>
      </c>
      <c r="H9" s="16">
        <v>2399.5610099999999</v>
      </c>
      <c r="I9" s="16">
        <v>2889.87</v>
      </c>
      <c r="J9" s="16">
        <v>2883.7937900000002</v>
      </c>
      <c r="K9" s="16">
        <v>2898.7937900000002</v>
      </c>
      <c r="L9" s="16"/>
      <c r="M9" s="16"/>
      <c r="N9" s="16"/>
      <c r="O9" s="16"/>
      <c r="P9" s="16"/>
      <c r="Q9" s="16"/>
      <c r="R9" s="16"/>
    </row>
    <row r="10" spans="1:18" s="5" customFormat="1" ht="19.5" customHeight="1" x14ac:dyDescent="0.2">
      <c r="A10" s="24" t="s">
        <v>50</v>
      </c>
      <c r="B10" s="16">
        <v>1535</v>
      </c>
      <c r="C10" s="16">
        <v>1401.89382</v>
      </c>
      <c r="D10" s="16">
        <v>2045.7568000000001</v>
      </c>
      <c r="E10" s="16">
        <v>2039.9313400000001</v>
      </c>
      <c r="F10" s="16">
        <v>2039.9313400000001</v>
      </c>
      <c r="G10" s="16">
        <v>2380.9874599999998</v>
      </c>
      <c r="H10" s="16">
        <v>2595.3628100000001</v>
      </c>
      <c r="I10" s="16">
        <v>2752.95</v>
      </c>
      <c r="J10" s="16">
        <v>2714.4848400000001</v>
      </c>
      <c r="K10" s="16">
        <v>2714.4848400000001</v>
      </c>
      <c r="L10" s="16"/>
      <c r="M10" s="16"/>
      <c r="N10" s="16"/>
      <c r="O10" s="16"/>
      <c r="P10" s="16"/>
      <c r="Q10" s="16"/>
      <c r="R10" s="16"/>
    </row>
    <row r="11" spans="1:18" s="5" customFormat="1" ht="20.100000000000001" customHeight="1" x14ac:dyDescent="0.2">
      <c r="A11" s="4" t="s">
        <v>33</v>
      </c>
      <c r="B11" s="16">
        <v>18354</v>
      </c>
      <c r="C11" s="16">
        <v>18578.18795</v>
      </c>
      <c r="D11" s="16">
        <v>19706.216260000001</v>
      </c>
      <c r="E11" s="16">
        <v>19706.900379999999</v>
      </c>
      <c r="F11" s="16">
        <v>19706.900379999999</v>
      </c>
      <c r="G11" s="16">
        <v>39693.924249999996</v>
      </c>
      <c r="H11" s="16">
        <v>34052.895239999998</v>
      </c>
      <c r="I11" s="16">
        <v>28233.55</v>
      </c>
      <c r="J11" s="16">
        <v>28008.309719999997</v>
      </c>
      <c r="K11" s="16">
        <v>28008.309719999997</v>
      </c>
      <c r="L11" s="16"/>
      <c r="M11" s="16"/>
      <c r="N11" s="16"/>
      <c r="O11" s="16"/>
      <c r="P11" s="16"/>
      <c r="Q11" s="16"/>
      <c r="R11" s="16"/>
    </row>
    <row r="12" spans="1:18" s="5" customFormat="1" ht="20.100000000000001" customHeight="1" x14ac:dyDescent="0.2">
      <c r="A12" s="4" t="s">
        <v>51</v>
      </c>
      <c r="B12" s="16">
        <v>16641</v>
      </c>
      <c r="C12" s="16">
        <v>16382.91532</v>
      </c>
      <c r="D12" s="16">
        <v>16582.875820000001</v>
      </c>
      <c r="E12" s="16">
        <v>16583.562140000002</v>
      </c>
      <c r="F12" s="16">
        <v>16583.562140000002</v>
      </c>
      <c r="G12" s="16">
        <v>18239.9853</v>
      </c>
      <c r="H12" s="16">
        <v>21499.824420000001</v>
      </c>
      <c r="I12" s="16">
        <v>22901.34</v>
      </c>
      <c r="J12" s="16">
        <v>22885.806840000001</v>
      </c>
      <c r="K12" s="16">
        <v>22885.806840000001</v>
      </c>
      <c r="L12" s="16"/>
      <c r="M12" s="16"/>
      <c r="N12" s="16"/>
      <c r="O12" s="16"/>
      <c r="P12" s="16"/>
      <c r="Q12" s="16"/>
      <c r="R12" s="16"/>
    </row>
    <row r="13" spans="1:18" s="5" customFormat="1" ht="20.100000000000001" customHeight="1" x14ac:dyDescent="0.2">
      <c r="A13" s="4" t="s">
        <v>35</v>
      </c>
      <c r="B13" s="16">
        <v>117</v>
      </c>
      <c r="C13" s="16">
        <v>236.77399</v>
      </c>
      <c r="D13" s="16">
        <v>801.94944999999996</v>
      </c>
      <c r="E13" s="16">
        <v>796.93944999999997</v>
      </c>
      <c r="F13" s="16">
        <v>796.93944999999997</v>
      </c>
      <c r="G13" s="16">
        <v>734.10978</v>
      </c>
      <c r="H13" s="16">
        <v>782.49338999999998</v>
      </c>
      <c r="I13" s="16">
        <v>693.34</v>
      </c>
      <c r="J13" s="16">
        <v>669.48987999999997</v>
      </c>
      <c r="K13" s="16">
        <v>669.48987999999997</v>
      </c>
      <c r="L13" s="16"/>
      <c r="M13" s="16"/>
      <c r="N13" s="16"/>
      <c r="O13" s="16"/>
      <c r="P13" s="16"/>
      <c r="Q13" s="16"/>
      <c r="R13" s="16"/>
    </row>
    <row r="14" spans="1:18" s="5" customFormat="1" ht="20.100000000000001" customHeight="1" x14ac:dyDescent="0.2">
      <c r="A14" s="4" t="s">
        <v>52</v>
      </c>
      <c r="B14" s="16">
        <v>16300</v>
      </c>
      <c r="C14" s="16">
        <v>16548.27694</v>
      </c>
      <c r="D14" s="16">
        <v>17446.43332</v>
      </c>
      <c r="E14" s="16">
        <v>17449.58812</v>
      </c>
      <c r="F14" s="16">
        <v>17449.58812</v>
      </c>
      <c r="G14" s="16">
        <v>20953.468440000001</v>
      </c>
      <c r="H14" s="16">
        <v>22255.4768</v>
      </c>
      <c r="I14" s="16">
        <v>24921.73</v>
      </c>
      <c r="J14" s="16">
        <v>24981.988600000001</v>
      </c>
      <c r="K14" s="16">
        <v>24981.988600000001</v>
      </c>
      <c r="L14" s="16"/>
      <c r="M14" s="16"/>
      <c r="N14" s="16"/>
      <c r="O14" s="16"/>
      <c r="P14" s="16"/>
      <c r="Q14" s="16"/>
      <c r="R14" s="16"/>
    </row>
    <row r="15" spans="1:18" s="5" customFormat="1" ht="20.100000000000001" customHeight="1" x14ac:dyDescent="0.2">
      <c r="A15" s="4" t="s">
        <v>37</v>
      </c>
      <c r="B15" s="16">
        <v>14772</v>
      </c>
      <c r="C15" s="16">
        <v>14001.8501</v>
      </c>
      <c r="D15" s="16">
        <v>14080.1952</v>
      </c>
      <c r="E15" s="16">
        <v>14078.962009999999</v>
      </c>
      <c r="F15" s="16">
        <v>14078.962009999999</v>
      </c>
      <c r="G15" s="16">
        <v>17601.76425</v>
      </c>
      <c r="H15" s="16">
        <v>19165.61982</v>
      </c>
      <c r="I15" s="16">
        <v>19134.46</v>
      </c>
      <c r="J15" s="16">
        <v>19134.211600000002</v>
      </c>
      <c r="K15" s="16">
        <v>19134.211600000002</v>
      </c>
      <c r="L15" s="16"/>
      <c r="M15" s="16"/>
      <c r="N15" s="16"/>
      <c r="O15" s="16"/>
      <c r="P15" s="16"/>
      <c r="Q15" s="16"/>
      <c r="R15" s="16"/>
    </row>
    <row r="16" spans="1:18" s="13" customFormat="1" ht="23.1" customHeight="1" x14ac:dyDescent="0.25">
      <c r="A16" s="25" t="s">
        <v>38</v>
      </c>
      <c r="B16" s="26">
        <f t="shared" ref="B16:G16" si="0">SUM(B7:B15)</f>
        <v>88812</v>
      </c>
      <c r="C16" s="26">
        <f t="shared" si="0"/>
        <v>85890.63579</v>
      </c>
      <c r="D16" s="26">
        <f t="shared" si="0"/>
        <v>89471.603799999997</v>
      </c>
      <c r="E16" s="26">
        <f t="shared" si="0"/>
        <v>89482.633799999996</v>
      </c>
      <c r="F16" s="26">
        <f t="shared" si="0"/>
        <v>89482.633799999996</v>
      </c>
      <c r="G16" s="26">
        <f t="shared" si="0"/>
        <v>140745.0258</v>
      </c>
      <c r="H16" s="26">
        <f t="shared" ref="H16:I16" si="1">SUM(H7:H15)</f>
        <v>142707.37109999999</v>
      </c>
      <c r="I16" s="26">
        <f t="shared" si="1"/>
        <v>142995.93</v>
      </c>
      <c r="J16" s="26">
        <f t="shared" ref="J16:K16" si="2">SUM(J7:J15)</f>
        <v>142185.63589000001</v>
      </c>
      <c r="K16" s="26">
        <f t="shared" si="2"/>
        <v>142200.63589000001</v>
      </c>
      <c r="L16" s="16"/>
      <c r="M16" s="16"/>
      <c r="N16" s="16"/>
      <c r="O16" s="16"/>
      <c r="P16" s="16"/>
      <c r="Q16" s="16"/>
      <c r="R16" s="16"/>
    </row>
    <row r="17" spans="1:18" s="13" customFormat="1" ht="19.149999999999999" customHeight="1" x14ac:dyDescent="0.25">
      <c r="A17" s="4"/>
      <c r="L17" s="16"/>
      <c r="M17" s="16"/>
      <c r="N17" s="16"/>
      <c r="O17" s="16"/>
      <c r="P17" s="16"/>
      <c r="Q17" s="16"/>
      <c r="R17" s="16"/>
    </row>
    <row r="18" spans="1:18" s="13" customFormat="1" ht="19.149999999999999" customHeight="1" x14ac:dyDescent="0.25">
      <c r="A18" s="4"/>
      <c r="L18" s="16"/>
      <c r="M18" s="16"/>
      <c r="N18" s="16"/>
      <c r="O18" s="16"/>
      <c r="P18" s="16"/>
      <c r="Q18" s="16"/>
      <c r="R18" s="16"/>
    </row>
    <row r="19" spans="1:18" x14ac:dyDescent="0.2">
      <c r="A19" s="15" t="s">
        <v>16</v>
      </c>
      <c r="L19" s="16"/>
      <c r="M19" s="16"/>
      <c r="N19" s="16"/>
      <c r="O19" s="16"/>
      <c r="P19" s="16"/>
      <c r="Q19" s="16"/>
      <c r="R19" s="16"/>
    </row>
    <row r="20" spans="1:18" x14ac:dyDescent="0.2">
      <c r="A20" s="23" t="s">
        <v>22</v>
      </c>
    </row>
    <row r="29" spans="1:18" s="5" customFormat="1" ht="20.100000000000001" hidden="1" customHeight="1" x14ac:dyDescent="0.15">
      <c r="A29" s="4" t="s">
        <v>34</v>
      </c>
      <c r="B29" s="28"/>
    </row>
    <row r="30" spans="1:18" s="5" customFormat="1" ht="20.100000000000001" hidden="1" customHeight="1" x14ac:dyDescent="0.15">
      <c r="A30" s="4" t="s">
        <v>35</v>
      </c>
      <c r="B30" s="28"/>
    </row>
    <row r="31" spans="1:18" s="5" customFormat="1" ht="20.100000000000001" hidden="1" customHeight="1" x14ac:dyDescent="0.15">
      <c r="A31" s="4" t="s">
        <v>36</v>
      </c>
      <c r="B31" s="28"/>
    </row>
    <row r="32" spans="1:18" s="5" customFormat="1" ht="20.100000000000001" hidden="1" customHeight="1" x14ac:dyDescent="0.2">
      <c r="A32" s="4" t="s">
        <v>37</v>
      </c>
    </row>
    <row r="33" spans="1:1" s="13" customFormat="1" ht="23.1" hidden="1" customHeight="1" x14ac:dyDescent="0.25">
      <c r="A33" s="25" t="s">
        <v>38</v>
      </c>
    </row>
    <row r="34" spans="1:1" s="13" customFormat="1" ht="23.1" hidden="1" customHeight="1" x14ac:dyDescent="0.25">
      <c r="A34" s="4" t="s">
        <v>46</v>
      </c>
    </row>
    <row r="35" spans="1:1" x14ac:dyDescent="0.2">
      <c r="A35" s="14"/>
    </row>
  </sheetData>
  <phoneticPr fontId="0" type="noConversion"/>
  <printOptions horizontalCentered="1"/>
  <pageMargins left="0.78740157480314965" right="0.78740157480314965" top="0.39370078740157483" bottom="0.98425196850393704" header="0" footer="0"/>
  <pageSetup paperSize="9" scale="86" orientation="landscape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1">
    <pageSetUpPr fitToPage="1"/>
  </sheetPr>
  <dimension ref="A1:AAU20"/>
  <sheetViews>
    <sheetView showGridLines="0" zoomScale="115" zoomScaleNormal="115" workbookViewId="0">
      <selection activeCell="A37" sqref="A37"/>
    </sheetView>
  </sheetViews>
  <sheetFormatPr baseColWidth="10" defaultColWidth="11.42578125" defaultRowHeight="12.75" x14ac:dyDescent="0.2"/>
  <cols>
    <col min="1" max="1" width="55.7109375" style="2" customWidth="1"/>
    <col min="2" max="11" width="9.7109375" style="2" customWidth="1"/>
    <col min="12" max="16384" width="11.42578125" style="2"/>
  </cols>
  <sheetData>
    <row r="1" spans="1:723" ht="24.95" customHeight="1" x14ac:dyDescent="0.2">
      <c r="A1" s="34"/>
    </row>
    <row r="2" spans="1:723" ht="24.95" customHeight="1" x14ac:dyDescent="0.2">
      <c r="A2" s="38"/>
    </row>
    <row r="3" spans="1:723" ht="24.95" customHeight="1" x14ac:dyDescent="0.2"/>
    <row r="4" spans="1:723" ht="20.100000000000001" customHeight="1" x14ac:dyDescent="0.2">
      <c r="A4" s="20" t="s">
        <v>68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723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723" s="32" customFormat="1" ht="23.25" customHeight="1" thickBot="1" x14ac:dyDescent="0.25">
      <c r="A6" s="22" t="s">
        <v>23</v>
      </c>
      <c r="B6" s="29">
        <v>2016</v>
      </c>
      <c r="C6" s="29">
        <v>2017</v>
      </c>
      <c r="D6" s="29">
        <v>2018</v>
      </c>
      <c r="E6" s="29" t="s">
        <v>59</v>
      </c>
      <c r="F6" s="35" t="s">
        <v>60</v>
      </c>
      <c r="G6" s="35">
        <v>2021</v>
      </c>
      <c r="H6" s="36" t="s">
        <v>61</v>
      </c>
      <c r="I6" s="36" t="s">
        <v>63</v>
      </c>
      <c r="J6" s="36" t="s">
        <v>66</v>
      </c>
      <c r="K6" s="36" t="s">
        <v>71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</row>
    <row r="7" spans="1:723" s="5" customFormat="1" ht="20.100000000000001" customHeight="1" x14ac:dyDescent="0.2">
      <c r="A7" s="24" t="s">
        <v>39</v>
      </c>
      <c r="B7" s="16">
        <v>473.37709000000001</v>
      </c>
      <c r="C7" s="16">
        <v>401.43828000000002</v>
      </c>
      <c r="D7" s="16">
        <v>460.02352999999999</v>
      </c>
      <c r="E7" s="16">
        <v>462.12142</v>
      </c>
      <c r="F7" s="16">
        <v>462.12142</v>
      </c>
      <c r="G7" s="16">
        <v>822.06252000000006</v>
      </c>
      <c r="H7" s="16">
        <v>1132.09628</v>
      </c>
      <c r="I7" s="16">
        <v>1210.06</v>
      </c>
      <c r="J7" s="16">
        <v>1156.7826</v>
      </c>
      <c r="K7" s="16">
        <v>1156.7826</v>
      </c>
      <c r="L7" s="16"/>
      <c r="M7" s="16"/>
      <c r="N7" s="16"/>
      <c r="O7" s="16"/>
      <c r="P7" s="16"/>
      <c r="Q7" s="16"/>
      <c r="R7" s="16"/>
    </row>
    <row r="8" spans="1:723" s="5" customFormat="1" ht="20.100000000000001" customHeight="1" x14ac:dyDescent="0.2">
      <c r="A8" s="24" t="s">
        <v>40</v>
      </c>
      <c r="B8" s="16">
        <v>17.38618</v>
      </c>
      <c r="C8" s="16">
        <v>17.826180000000001</v>
      </c>
      <c r="D8" s="16">
        <v>17.51118</v>
      </c>
      <c r="E8" s="16">
        <v>17.51118</v>
      </c>
      <c r="F8" s="16">
        <v>17.51118</v>
      </c>
      <c r="G8" s="16">
        <v>58.885379999999998</v>
      </c>
      <c r="H8" s="16">
        <v>93.544079999999994</v>
      </c>
      <c r="I8" s="16">
        <v>182.11</v>
      </c>
      <c r="J8" s="16">
        <v>34.482550000000003</v>
      </c>
      <c r="K8" s="16">
        <v>34.482550000000003</v>
      </c>
      <c r="L8" s="16"/>
      <c r="M8" s="16"/>
      <c r="N8" s="16"/>
      <c r="O8" s="16"/>
      <c r="P8" s="16"/>
      <c r="Q8" s="16"/>
      <c r="R8" s="16"/>
    </row>
    <row r="9" spans="1:723" s="5" customFormat="1" ht="20.100000000000001" customHeight="1" x14ac:dyDescent="0.2">
      <c r="A9" s="24" t="s">
        <v>56</v>
      </c>
      <c r="B9" s="16">
        <v>4113.34033</v>
      </c>
      <c r="C9" s="16">
        <v>4560.3777700000001</v>
      </c>
      <c r="D9" s="16">
        <v>4599.6603800000003</v>
      </c>
      <c r="E9" s="16">
        <v>4599.6603800000003</v>
      </c>
      <c r="F9" s="16">
        <v>4599.6603800000003</v>
      </c>
      <c r="G9" s="16">
        <v>4781.5929400000005</v>
      </c>
      <c r="H9" s="16">
        <v>5368.2724099999996</v>
      </c>
      <c r="I9" s="16">
        <v>5355.17</v>
      </c>
      <c r="J9" s="16">
        <v>5318.82809</v>
      </c>
      <c r="K9" s="16">
        <v>5618.82809</v>
      </c>
      <c r="L9" s="16"/>
      <c r="M9" s="16"/>
      <c r="N9" s="16"/>
      <c r="O9" s="16"/>
      <c r="P9" s="16"/>
      <c r="Q9" s="16"/>
      <c r="R9" s="16"/>
    </row>
    <row r="10" spans="1:723" s="5" customFormat="1" ht="20.100000000000001" customHeight="1" x14ac:dyDescent="0.2">
      <c r="A10" s="24" t="s">
        <v>48</v>
      </c>
      <c r="B10" s="27">
        <v>1153.2189599999999</v>
      </c>
      <c r="C10" s="27">
        <v>1144.7212099999999</v>
      </c>
      <c r="D10" s="27">
        <v>589.26224999999999</v>
      </c>
      <c r="E10" s="27">
        <v>791.12460999999996</v>
      </c>
      <c r="F10" s="27">
        <v>791.12460999999996</v>
      </c>
      <c r="G10" s="27">
        <v>11366.607550000001</v>
      </c>
      <c r="H10" s="27">
        <v>7776.2447700000002</v>
      </c>
      <c r="I10" s="27">
        <v>9220.14</v>
      </c>
      <c r="J10" s="16">
        <v>9159.0617500000008</v>
      </c>
      <c r="K10" s="16">
        <v>8844.0617500000008</v>
      </c>
      <c r="L10" s="16"/>
      <c r="M10" s="16"/>
      <c r="N10" s="16"/>
      <c r="O10" s="16"/>
      <c r="P10" s="16"/>
      <c r="Q10" s="16"/>
      <c r="R10" s="16"/>
    </row>
    <row r="11" spans="1:723" s="5" customFormat="1" ht="20.100000000000001" customHeight="1" x14ac:dyDescent="0.2">
      <c r="A11" s="24" t="s">
        <v>41</v>
      </c>
      <c r="B11" s="27">
        <v>1536.7993000000001</v>
      </c>
      <c r="C11" s="27">
        <v>1470.82672</v>
      </c>
      <c r="D11" s="27">
        <v>1892.3494599999999</v>
      </c>
      <c r="E11" s="27">
        <v>1892.3494599999999</v>
      </c>
      <c r="F11" s="27">
        <v>1892.3494599999999</v>
      </c>
      <c r="G11" s="27">
        <v>6406.6607100000001</v>
      </c>
      <c r="H11" s="27">
        <v>8936.24856</v>
      </c>
      <c r="I11" s="27">
        <v>7894.27</v>
      </c>
      <c r="J11" s="16">
        <v>6485.3086299999995</v>
      </c>
      <c r="K11" s="16">
        <v>6485.3086299999995</v>
      </c>
      <c r="L11" s="16"/>
      <c r="M11" s="16"/>
      <c r="N11" s="16"/>
      <c r="O11" s="16"/>
      <c r="P11" s="16"/>
      <c r="Q11" s="16"/>
      <c r="R11" s="16"/>
    </row>
    <row r="12" spans="1:723" s="5" customFormat="1" ht="20.100000000000001" customHeight="1" x14ac:dyDescent="0.2">
      <c r="A12" s="24" t="s">
        <v>57</v>
      </c>
      <c r="B12" s="16">
        <v>104.58194999999999</v>
      </c>
      <c r="C12" s="16">
        <v>77.730099999999993</v>
      </c>
      <c r="D12" s="16">
        <v>103.96411999999999</v>
      </c>
      <c r="E12" s="16">
        <v>103.96411999999999</v>
      </c>
      <c r="F12" s="16">
        <v>103.96411999999999</v>
      </c>
      <c r="G12" s="16">
        <v>1315.2864</v>
      </c>
      <c r="H12" s="16">
        <v>2085.8945699999999</v>
      </c>
      <c r="I12" s="16">
        <v>1614.66</v>
      </c>
      <c r="J12" s="16">
        <v>1424.6382900000001</v>
      </c>
      <c r="K12" s="16">
        <v>1424.6382900000001</v>
      </c>
      <c r="L12" s="16"/>
      <c r="M12" s="16"/>
      <c r="N12" s="16"/>
      <c r="O12" s="16"/>
      <c r="P12" s="16"/>
      <c r="Q12" s="16"/>
      <c r="R12" s="16"/>
    </row>
    <row r="13" spans="1:723" s="5" customFormat="1" ht="20.100000000000001" customHeight="1" x14ac:dyDescent="0.2">
      <c r="A13" s="24" t="s">
        <v>42</v>
      </c>
      <c r="B13" s="16">
        <v>432.45870000000002</v>
      </c>
      <c r="C13" s="16">
        <v>261.46418</v>
      </c>
      <c r="D13" s="16">
        <v>224.24153000000001</v>
      </c>
      <c r="E13" s="16">
        <v>224.24153000000001</v>
      </c>
      <c r="F13" s="16">
        <v>224.24153000000001</v>
      </c>
      <c r="G13" s="16">
        <v>3016.8095400000002</v>
      </c>
      <c r="H13" s="16">
        <v>5183.4918900000002</v>
      </c>
      <c r="I13" s="16">
        <v>5053.6400000000003</v>
      </c>
      <c r="J13" s="16">
        <v>5019.8178799999996</v>
      </c>
      <c r="K13" s="16">
        <v>5019.8178799999996</v>
      </c>
      <c r="L13" s="16"/>
      <c r="M13" s="16"/>
      <c r="N13" s="16"/>
      <c r="O13" s="16"/>
      <c r="P13" s="16"/>
      <c r="Q13" s="16"/>
      <c r="R13" s="16"/>
    </row>
    <row r="14" spans="1:723" s="5" customFormat="1" ht="20.100000000000001" customHeight="1" x14ac:dyDescent="0.2">
      <c r="A14" s="24" t="s">
        <v>58</v>
      </c>
      <c r="B14" s="16">
        <v>575.43268999999998</v>
      </c>
      <c r="C14" s="16">
        <v>226.49118000000001</v>
      </c>
      <c r="D14" s="16">
        <v>205.05889999999999</v>
      </c>
      <c r="E14" s="16">
        <v>205.05889999999999</v>
      </c>
      <c r="F14" s="16">
        <v>205.05889999999999</v>
      </c>
      <c r="G14" s="16">
        <v>360.46696000000003</v>
      </c>
      <c r="H14" s="16">
        <v>435.39348999999999</v>
      </c>
      <c r="I14" s="16">
        <v>408.49</v>
      </c>
      <c r="J14" s="16">
        <v>405.10783000000004</v>
      </c>
      <c r="K14" s="16">
        <v>405.10783000000004</v>
      </c>
      <c r="L14" s="16"/>
      <c r="M14" s="16"/>
      <c r="N14" s="16"/>
      <c r="O14" s="16"/>
      <c r="P14" s="16"/>
      <c r="Q14" s="16"/>
      <c r="R14" s="16"/>
    </row>
    <row r="15" spans="1:723" s="5" customFormat="1" ht="20.100000000000001" customHeight="1" x14ac:dyDescent="0.2">
      <c r="A15" s="24" t="s">
        <v>43</v>
      </c>
      <c r="B15" s="16">
        <v>466.59048999999999</v>
      </c>
      <c r="C15" s="16">
        <v>480.28949</v>
      </c>
      <c r="D15" s="16">
        <v>589.31871999999998</v>
      </c>
      <c r="E15" s="16">
        <v>387.31871999999998</v>
      </c>
      <c r="F15" s="16">
        <v>387.31871999999998</v>
      </c>
      <c r="G15" s="16">
        <v>349.952</v>
      </c>
      <c r="H15" s="16">
        <v>242.767</v>
      </c>
      <c r="I15" s="16">
        <v>179.88</v>
      </c>
      <c r="J15" s="16">
        <v>179.87501999999998</v>
      </c>
      <c r="K15" s="16">
        <v>179.87501999999998</v>
      </c>
      <c r="L15" s="16"/>
      <c r="M15" s="16"/>
      <c r="N15" s="16"/>
      <c r="O15" s="16"/>
      <c r="P15" s="16"/>
      <c r="Q15" s="16"/>
      <c r="R15" s="16"/>
    </row>
    <row r="16" spans="1:723" s="13" customFormat="1" ht="23.1" customHeight="1" x14ac:dyDescent="0.25">
      <c r="A16" s="25" t="s">
        <v>44</v>
      </c>
      <c r="B16" s="26">
        <f t="shared" ref="B16:G16" si="0">SUM(B7:B15)</f>
        <v>8873.1856900000021</v>
      </c>
      <c r="C16" s="26">
        <f t="shared" si="0"/>
        <v>8641.1651099999999</v>
      </c>
      <c r="D16" s="26">
        <f t="shared" si="0"/>
        <v>8681.3900699999995</v>
      </c>
      <c r="E16" s="26">
        <f t="shared" si="0"/>
        <v>8683.3503199999996</v>
      </c>
      <c r="F16" s="26">
        <f t="shared" si="0"/>
        <v>8683.3503199999996</v>
      </c>
      <c r="G16" s="26">
        <f t="shared" si="0"/>
        <v>28478.324000000008</v>
      </c>
      <c r="H16" s="26">
        <f t="shared" ref="H16:I16" si="1">SUM(H7:H15)</f>
        <v>31253.95305</v>
      </c>
      <c r="I16" s="26">
        <f t="shared" si="1"/>
        <v>31118.420000000002</v>
      </c>
      <c r="J16" s="26">
        <f t="shared" ref="J16:K16" si="2">SUM(J7:J15)</f>
        <v>29183.90264</v>
      </c>
      <c r="K16" s="26">
        <f t="shared" si="2"/>
        <v>29168.90264</v>
      </c>
      <c r="L16" s="16"/>
      <c r="M16" s="16"/>
      <c r="N16" s="16"/>
      <c r="O16" s="16"/>
      <c r="P16" s="16"/>
      <c r="Q16" s="16"/>
      <c r="R16" s="16"/>
    </row>
    <row r="17" spans="1:1" s="13" customFormat="1" ht="19.149999999999999" customHeight="1" x14ac:dyDescent="0.25">
      <c r="A17" s="4"/>
    </row>
    <row r="18" spans="1:1" s="13" customFormat="1" ht="19.149999999999999" customHeight="1" x14ac:dyDescent="0.25">
      <c r="A18" s="4"/>
    </row>
    <row r="19" spans="1:1" x14ac:dyDescent="0.2">
      <c r="A19" s="15" t="s">
        <v>16</v>
      </c>
    </row>
    <row r="20" spans="1:1" x14ac:dyDescent="0.2">
      <c r="A20" s="23" t="s">
        <v>22</v>
      </c>
    </row>
  </sheetData>
  <phoneticPr fontId="0" type="noConversion"/>
  <printOptions horizontalCentered="1"/>
  <pageMargins left="0.78740157480314965" right="0.78740157480314965" top="0.39370078740157483" bottom="0.98425196850393704" header="0" footer="0"/>
  <pageSetup paperSize="9" scale="86" orientation="landscape" r:id="rId1"/>
  <headerFooter alignWithMargins="0">
    <oddFooter xml:space="preserve">&amp;R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pageSetUpPr fitToPage="1"/>
  </sheetPr>
  <dimension ref="A1:V23"/>
  <sheetViews>
    <sheetView showGridLines="0" zoomScale="115" zoomScaleNormal="115" workbookViewId="0">
      <selection activeCell="A37" sqref="A37"/>
    </sheetView>
  </sheetViews>
  <sheetFormatPr baseColWidth="10" defaultColWidth="11.42578125" defaultRowHeight="12.75" x14ac:dyDescent="0.2"/>
  <cols>
    <col min="1" max="1" width="55.7109375" style="2" customWidth="1"/>
    <col min="2" max="11" width="9.7109375" style="2" customWidth="1"/>
    <col min="12" max="16384" width="11.42578125" style="2"/>
  </cols>
  <sheetData>
    <row r="1" spans="1:22" ht="24.95" customHeight="1" x14ac:dyDescent="0.2">
      <c r="A1" s="34"/>
      <c r="L1" s="16"/>
      <c r="M1" s="16"/>
      <c r="N1" s="16"/>
      <c r="O1" s="16"/>
      <c r="P1" s="16"/>
      <c r="Q1" s="16"/>
    </row>
    <row r="2" spans="1:22" ht="24.95" customHeight="1" x14ac:dyDescent="0.2">
      <c r="A2" s="38"/>
      <c r="L2" s="16"/>
      <c r="M2" s="16"/>
      <c r="N2" s="16"/>
      <c r="O2" s="16"/>
      <c r="P2" s="16"/>
      <c r="Q2" s="16"/>
    </row>
    <row r="3" spans="1:22" ht="24.95" customHeight="1" x14ac:dyDescent="0.2">
      <c r="L3" s="16"/>
      <c r="M3" s="16"/>
      <c r="N3" s="16"/>
      <c r="O3" s="16"/>
      <c r="P3" s="16"/>
      <c r="Q3" s="16"/>
    </row>
    <row r="4" spans="1:22" ht="20.100000000000001" customHeight="1" x14ac:dyDescent="0.2">
      <c r="A4" s="20" t="s">
        <v>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6"/>
      <c r="M4" s="16"/>
      <c r="N4" s="16"/>
      <c r="O4" s="16"/>
      <c r="P4" s="16"/>
      <c r="Q4" s="16"/>
    </row>
    <row r="5" spans="1:22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6"/>
      <c r="M5" s="16"/>
      <c r="N5" s="16"/>
      <c r="O5" s="16"/>
      <c r="P5" s="16"/>
      <c r="Q5" s="16"/>
    </row>
    <row r="6" spans="1:22" s="3" customFormat="1" ht="23.25" customHeight="1" thickBot="1" x14ac:dyDescent="0.25">
      <c r="A6" s="22" t="s">
        <v>2</v>
      </c>
      <c r="B6" s="29">
        <v>2016</v>
      </c>
      <c r="C6" s="29">
        <v>2017</v>
      </c>
      <c r="D6" s="29">
        <v>2018</v>
      </c>
      <c r="E6" s="29" t="s">
        <v>59</v>
      </c>
      <c r="F6" s="29" t="s">
        <v>60</v>
      </c>
      <c r="G6" s="29">
        <v>2021</v>
      </c>
      <c r="H6" s="36" t="s">
        <v>61</v>
      </c>
      <c r="I6" s="36" t="s">
        <v>63</v>
      </c>
      <c r="J6" s="36" t="s">
        <v>66</v>
      </c>
      <c r="K6" s="36" t="s">
        <v>71</v>
      </c>
      <c r="L6" s="16"/>
      <c r="M6" s="16"/>
      <c r="N6" s="16"/>
      <c r="O6" s="16"/>
      <c r="P6" s="16"/>
      <c r="Q6" s="16"/>
    </row>
    <row r="7" spans="1:22" s="5" customFormat="1" ht="20.100000000000001" customHeight="1" x14ac:dyDescent="0.2">
      <c r="A7" s="4" t="s">
        <v>17</v>
      </c>
      <c r="B7" s="16">
        <v>69404</v>
      </c>
      <c r="C7" s="16">
        <v>67763.061530000006</v>
      </c>
      <c r="D7" s="16">
        <v>69490.52205</v>
      </c>
      <c r="E7" s="16">
        <v>69490.52205</v>
      </c>
      <c r="F7" s="16">
        <v>69490.52205</v>
      </c>
      <c r="G7" s="16">
        <v>70211.060855173491</v>
      </c>
      <c r="H7" s="16">
        <v>77877.802670000005</v>
      </c>
      <c r="I7" s="16">
        <v>86428.535019999996</v>
      </c>
      <c r="J7" s="16">
        <v>86428.535019999996</v>
      </c>
      <c r="K7" s="16">
        <v>86428.535019999996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5" customFormat="1" ht="20.100000000000001" customHeight="1" x14ac:dyDescent="0.2">
      <c r="A8" s="6" t="s">
        <v>18</v>
      </c>
      <c r="B8" s="16">
        <v>43476</v>
      </c>
      <c r="C8" s="16">
        <v>44532</v>
      </c>
      <c r="D8" s="16">
        <v>47191</v>
      </c>
      <c r="E8" s="16">
        <v>47191</v>
      </c>
      <c r="F8" s="16">
        <v>47191</v>
      </c>
      <c r="G8" s="16">
        <v>51479.784602429958</v>
      </c>
      <c r="H8" s="16">
        <v>57879.547689999999</v>
      </c>
      <c r="I8" s="16">
        <v>57809.239509999999</v>
      </c>
      <c r="J8" s="16">
        <v>57809.239509999999</v>
      </c>
      <c r="K8" s="16">
        <v>57809.239509999999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5" customFormat="1" ht="20.100000000000001" customHeight="1" x14ac:dyDescent="0.2">
      <c r="A9" s="6" t="s">
        <v>47</v>
      </c>
      <c r="B9" s="16">
        <v>6857.8710000000001</v>
      </c>
      <c r="C9" s="16">
        <v>8167.5985700000001</v>
      </c>
      <c r="D9" s="16">
        <v>10971.23057</v>
      </c>
      <c r="E9" s="16">
        <v>10971.23057</v>
      </c>
      <c r="F9" s="16">
        <v>10971.23057</v>
      </c>
      <c r="G9" s="16">
        <v>10544.320149731513</v>
      </c>
      <c r="H9" s="16">
        <v>9889.1269100000009</v>
      </c>
      <c r="I9" s="16">
        <v>10778.94406</v>
      </c>
      <c r="J9" s="16">
        <v>10778.94406</v>
      </c>
      <c r="K9" s="16">
        <v>10778.94406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5" customFormat="1" ht="20.100000000000001" customHeight="1" x14ac:dyDescent="0.2">
      <c r="A10" s="6" t="s">
        <v>6</v>
      </c>
      <c r="B10" s="16">
        <v>8267.4782799999994</v>
      </c>
      <c r="C10" s="16">
        <v>5962.0059799999999</v>
      </c>
      <c r="D10" s="16">
        <v>6446.0083100000002</v>
      </c>
      <c r="E10" s="16">
        <v>6446.0083100000002</v>
      </c>
      <c r="F10" s="16">
        <v>6446.0083100000002</v>
      </c>
      <c r="G10" s="16">
        <v>7944.2844889932348</v>
      </c>
      <c r="H10" s="16">
        <v>13408.99999</v>
      </c>
      <c r="I10" s="16">
        <v>13556.03968</v>
      </c>
      <c r="J10" s="16">
        <v>13556.03968</v>
      </c>
      <c r="K10" s="16">
        <v>13556.03968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5" customFormat="1" ht="20.100000000000001" customHeight="1" x14ac:dyDescent="0.2">
      <c r="A11" s="7" t="s">
        <v>19</v>
      </c>
      <c r="B11" s="17">
        <v>5179.6360000000004</v>
      </c>
      <c r="C11" s="17">
        <v>5062.54972</v>
      </c>
      <c r="D11" s="17">
        <v>5603.0278200000002</v>
      </c>
      <c r="E11" s="17">
        <v>5603.0278200000002</v>
      </c>
      <c r="F11" s="17">
        <v>5603.0278200000002</v>
      </c>
      <c r="G11" s="17">
        <v>8228.8877079000013</v>
      </c>
      <c r="H11" s="17">
        <v>6471.2820099999999</v>
      </c>
      <c r="I11" s="17">
        <v>6170.9019900000003</v>
      </c>
      <c r="J11" s="16">
        <v>6170.9019900000003</v>
      </c>
      <c r="K11" s="16">
        <v>6170.9019900000003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s="5" customFormat="1" ht="20.100000000000001" customHeight="1" x14ac:dyDescent="0.2">
      <c r="A12" s="8" t="s">
        <v>7</v>
      </c>
      <c r="B12" s="18">
        <f t="shared" ref="B12:C12" si="0">SUM(B7:B11)</f>
        <v>133184.98527999999</v>
      </c>
      <c r="C12" s="18">
        <f t="shared" si="0"/>
        <v>131487.21580000001</v>
      </c>
      <c r="D12" s="18">
        <f t="shared" ref="D12" si="1">SUM(D7:D11)</f>
        <v>139701.78874999998</v>
      </c>
      <c r="E12" s="18">
        <f t="shared" ref="E12:F12" si="2">SUM(E7:E11)</f>
        <v>139701.78874999998</v>
      </c>
      <c r="F12" s="18">
        <f t="shared" si="2"/>
        <v>139701.78874999998</v>
      </c>
      <c r="G12" s="18">
        <f t="shared" ref="G12:H12" si="3">SUM(G7:G11)</f>
        <v>148408.33780422818</v>
      </c>
      <c r="H12" s="18">
        <f t="shared" si="3"/>
        <v>165526.75927000001</v>
      </c>
      <c r="I12" s="18">
        <f t="shared" ref="I12:J12" si="4">SUM(I7:I11)</f>
        <v>174743.66026</v>
      </c>
      <c r="J12" s="18">
        <f t="shared" si="4"/>
        <v>174743.66026</v>
      </c>
      <c r="K12" s="18">
        <f t="shared" ref="K12" si="5">SUM(K7:K11)</f>
        <v>174743.66026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s="5" customFormat="1" ht="20.100000000000001" customHeight="1" x14ac:dyDescent="0.2">
      <c r="A13" s="4" t="s">
        <v>20</v>
      </c>
      <c r="B13" s="16">
        <v>198.71</v>
      </c>
      <c r="C13" s="16">
        <v>213.3</v>
      </c>
      <c r="D13" s="16">
        <v>101.40698</v>
      </c>
      <c r="E13" s="16">
        <v>101.40698</v>
      </c>
      <c r="F13" s="16">
        <v>101.40698</v>
      </c>
      <c r="G13" s="16">
        <v>473.64590000000004</v>
      </c>
      <c r="H13" s="16">
        <v>109.004</v>
      </c>
      <c r="I13" s="16">
        <v>106.2</v>
      </c>
      <c r="J13" s="16">
        <v>106.2</v>
      </c>
      <c r="K13" s="16">
        <v>106.2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5" customFormat="1" ht="20.100000000000001" customHeight="1" x14ac:dyDescent="0.2">
      <c r="A14" s="6" t="s">
        <v>9</v>
      </c>
      <c r="B14" s="16">
        <v>1389.3047200000001</v>
      </c>
      <c r="C14" s="16">
        <v>1354.4981399999999</v>
      </c>
      <c r="D14" s="16">
        <v>1503.58122</v>
      </c>
      <c r="E14" s="16">
        <v>1503.58122</v>
      </c>
      <c r="F14" s="16">
        <v>1503.58122</v>
      </c>
      <c r="G14" s="16">
        <v>6411.8403729167649</v>
      </c>
      <c r="H14" s="16">
        <v>17267.850719999999</v>
      </c>
      <c r="I14" s="16">
        <v>14155.141030000001</v>
      </c>
      <c r="J14" s="16">
        <v>14155.141029999999</v>
      </c>
      <c r="K14" s="16">
        <v>14155.141029999999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5" customFormat="1" ht="20.100000000000001" customHeight="1" x14ac:dyDescent="0.2">
      <c r="A15" s="9" t="s">
        <v>10</v>
      </c>
      <c r="B15" s="18">
        <f t="shared" ref="B15:C15" si="6">SUM(B13:B14)</f>
        <v>1588.0147200000001</v>
      </c>
      <c r="C15" s="18">
        <f t="shared" si="6"/>
        <v>1567.7981399999999</v>
      </c>
      <c r="D15" s="18">
        <f t="shared" ref="D15" si="7">SUM(D13:D14)</f>
        <v>1604.9882</v>
      </c>
      <c r="E15" s="18">
        <f t="shared" ref="E15:F15" si="8">SUM(E13:E14)</f>
        <v>1604.9882</v>
      </c>
      <c r="F15" s="18">
        <f t="shared" si="8"/>
        <v>1604.9882</v>
      </c>
      <c r="G15" s="18">
        <f t="shared" ref="G15:H15" si="9">SUM(G13:G14)</f>
        <v>6885.4862729167653</v>
      </c>
      <c r="H15" s="18">
        <f t="shared" si="9"/>
        <v>17376.854719999999</v>
      </c>
      <c r="I15" s="18">
        <f t="shared" ref="I15:J15" si="10">SUM(I13:I14)</f>
        <v>14261.341030000001</v>
      </c>
      <c r="J15" s="18">
        <f t="shared" si="10"/>
        <v>14261.34103</v>
      </c>
      <c r="K15" s="18">
        <f t="shared" ref="K15" si="11">SUM(K13:K14)</f>
        <v>14261.34103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11" customFormat="1" ht="20.100000000000001" customHeight="1" x14ac:dyDescent="0.2">
      <c r="A16" s="10" t="s">
        <v>11</v>
      </c>
      <c r="B16" s="19">
        <f t="shared" ref="B16:C16" si="12">SUM(B15,B12)</f>
        <v>134773</v>
      </c>
      <c r="C16" s="19">
        <f t="shared" si="12"/>
        <v>133055.01394</v>
      </c>
      <c r="D16" s="19">
        <f t="shared" ref="D16" si="13">SUM(D15,D12)</f>
        <v>141306.77694999997</v>
      </c>
      <c r="E16" s="19">
        <f t="shared" ref="E16:F16" si="14">SUM(E15,E12)</f>
        <v>141306.77694999997</v>
      </c>
      <c r="F16" s="19">
        <f t="shared" si="14"/>
        <v>141306.77694999997</v>
      </c>
      <c r="G16" s="19">
        <f t="shared" ref="G16:H16" si="15">SUM(G15,G12)</f>
        <v>155293.82407714496</v>
      </c>
      <c r="H16" s="19">
        <f t="shared" si="15"/>
        <v>182903.61399000001</v>
      </c>
      <c r="I16" s="19">
        <f t="shared" ref="I16:J16" si="16">SUM(I15,I12)</f>
        <v>189005.00129000001</v>
      </c>
      <c r="J16" s="19">
        <f t="shared" si="16"/>
        <v>189005.00129000001</v>
      </c>
      <c r="K16" s="19">
        <f t="shared" ref="K16" si="17">SUM(K15,K12)</f>
        <v>189005.00129000001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5" customFormat="1" ht="20.100000000000001" customHeight="1" x14ac:dyDescent="0.2">
      <c r="A17" s="6" t="s">
        <v>12</v>
      </c>
      <c r="B17" s="16">
        <v>2773.7310000000002</v>
      </c>
      <c r="C17" s="16">
        <v>2368.62581</v>
      </c>
      <c r="D17" s="16">
        <v>1779.2237600000001</v>
      </c>
      <c r="E17" s="16">
        <v>1779.2237600000001</v>
      </c>
      <c r="F17" s="16">
        <v>1779.2237600000001</v>
      </c>
      <c r="G17" s="16">
        <v>1820.7077899999999</v>
      </c>
      <c r="H17" s="16">
        <v>14556.40086</v>
      </c>
      <c r="I17" s="16">
        <v>3539.1650399999999</v>
      </c>
      <c r="J17" s="16">
        <v>3539.1650399999999</v>
      </c>
      <c r="K17" s="16">
        <v>3539.1650399999999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13" customFormat="1" ht="23.1" customHeight="1" x14ac:dyDescent="0.25">
      <c r="A18" s="10" t="s">
        <v>21</v>
      </c>
      <c r="B18" s="19">
        <f t="shared" ref="B18:C18" si="18">SUM(B17,B16)</f>
        <v>137546.731</v>
      </c>
      <c r="C18" s="19">
        <f t="shared" si="18"/>
        <v>135423.63975</v>
      </c>
      <c r="D18" s="19">
        <f t="shared" ref="D18" si="19">SUM(D17,D16)</f>
        <v>143086.00070999996</v>
      </c>
      <c r="E18" s="19">
        <f t="shared" ref="E18:F18" si="20">SUM(E17,E16)</f>
        <v>143086.00070999996</v>
      </c>
      <c r="F18" s="19">
        <f t="shared" si="20"/>
        <v>143086.00070999996</v>
      </c>
      <c r="G18" s="19">
        <f t="shared" ref="G18:H18" si="21">SUM(G17,G16)</f>
        <v>157114.53186714495</v>
      </c>
      <c r="H18" s="19">
        <f t="shared" si="21"/>
        <v>197460.01485000001</v>
      </c>
      <c r="I18" s="19">
        <f t="shared" ref="I18:J18" si="22">SUM(I17,I16)</f>
        <v>192544.16633000001</v>
      </c>
      <c r="J18" s="19">
        <f t="shared" si="22"/>
        <v>192544.16633000001</v>
      </c>
      <c r="K18" s="19">
        <f t="shared" ref="K18" si="23">SUM(K17,K16)</f>
        <v>192544.16633000001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13" customFormat="1" ht="19.149999999999999" customHeight="1" x14ac:dyDescent="0.25">
      <c r="A19" s="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13" customFormat="1" ht="19.149999999999999" customHeight="1" x14ac:dyDescent="0.25">
      <c r="A20" s="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">
      <c r="A21" s="15" t="s">
        <v>16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x14ac:dyDescent="0.2">
      <c r="A22" s="23" t="s">
        <v>22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phoneticPr fontId="0" type="noConversion"/>
  <printOptions horizontalCentered="1"/>
  <pageMargins left="0.78740157480314965" right="0.78740157480314965" top="0.39370078740157483" bottom="0.98425196850393704" header="0" footer="0"/>
  <pageSetup paperSize="9" scale="86" orientation="landscape" r:id="rId1"/>
  <headerFooter alignWithMargins="0">
    <oddFooter xml:space="preserve">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345B83-7DFE-43A7-9CA3-C70C11084D46}"/>
</file>

<file path=customXml/itemProps2.xml><?xml version="1.0" encoding="utf-8"?>
<ds:datastoreItem xmlns:ds="http://schemas.openxmlformats.org/officeDocument/2006/customXml" ds:itemID="{661B3ED9-31EC-4BDD-A580-A91C7023B7C3}"/>
</file>

<file path=customXml/itemProps3.xml><?xml version="1.0" encoding="utf-8"?>
<ds:datastoreItem xmlns:ds="http://schemas.openxmlformats.org/officeDocument/2006/customXml" ds:itemID="{0116543F-827A-4FFD-A929-9DB9ABFBF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Estadística</vt:lpstr>
      <vt:lpstr>21</vt:lpstr>
      <vt:lpstr>221</vt:lpstr>
      <vt:lpstr>222</vt:lpstr>
      <vt:lpstr>223</vt:lpstr>
      <vt:lpstr>23</vt:lpstr>
      <vt:lpstr>'21'!Área_de_impresión</vt:lpstr>
      <vt:lpstr>'221'!Área_de_impresión</vt:lpstr>
      <vt:lpstr>'222'!Área_de_impresión</vt:lpstr>
      <vt:lpstr>'223'!Área_de_impresión</vt:lpstr>
      <vt:lpstr>'23'!Área_de_impresión</vt:lpstr>
      <vt:lpstr>Estadística!Área_de_impresión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2025-01-23T11:34:19Z</dcterms:created>
  <dcterms:modified xsi:type="dcterms:W3CDTF">2025-01-23T12:20:16Z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