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1- 2011-2019 Prorrogado\"/>
    </mc:Choice>
  </mc:AlternateContent>
  <bookViews>
    <workbookView xWindow="240" yWindow="45" windowWidth="11580" windowHeight="6030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'31'!$A$1:$AA$22</definedName>
    <definedName name="_xlnm.Print_Area" localSheetId="2">'32'!$A$1:$AA$22</definedName>
    <definedName name="_xlnm.Print_Area" localSheetId="0">Estadística!$A$1:$T$33</definedName>
  </definedNames>
  <calcPr calcId="162913"/>
</workbook>
</file>

<file path=xl/calcChain.xml><?xml version="1.0" encoding="utf-8"?>
<calcChain xmlns="http://schemas.openxmlformats.org/spreadsheetml/2006/main">
  <c r="AA13" i="14" l="1"/>
  <c r="AA18" i="14"/>
  <c r="AA14" i="14"/>
  <c r="AA9" i="14"/>
  <c r="AA11" i="14" s="1"/>
  <c r="AA13" i="12"/>
  <c r="AA18" i="12"/>
  <c r="AA14" i="12"/>
  <c r="AA11" i="12"/>
  <c r="AA10" i="12"/>
  <c r="AA15" i="14" l="1"/>
  <c r="AA19" i="14" s="1"/>
  <c r="AA15" i="12"/>
  <c r="AA19" i="12" s="1"/>
  <c r="Z18" i="14"/>
  <c r="Z14" i="14"/>
  <c r="Z9" i="14"/>
  <c r="Z11" i="14" s="1"/>
  <c r="Z15" i="14" s="1"/>
  <c r="Z19" i="14" s="1"/>
  <c r="Z13" i="12" l="1"/>
  <c r="Z10" i="12"/>
  <c r="Z18" i="12" l="1"/>
  <c r="Z14" i="12"/>
  <c r="Z11" i="12"/>
  <c r="Z15" i="12" l="1"/>
  <c r="Z19" i="12" s="1"/>
  <c r="Y9" i="14"/>
  <c r="Y18" i="14"/>
  <c r="Y14" i="14"/>
  <c r="Y11" i="14"/>
  <c r="Y13" i="12"/>
  <c r="Y14" i="12" s="1"/>
  <c r="Y10" i="12"/>
  <c r="Y11" i="12" s="1"/>
  <c r="Y18" i="12"/>
  <c r="Y15" i="14" l="1"/>
  <c r="Y19" i="14" s="1"/>
  <c r="Y15" i="12"/>
  <c r="Y19" i="12" s="1"/>
  <c r="X18" i="14"/>
  <c r="X14" i="14"/>
  <c r="X11" i="14"/>
  <c r="X18" i="12"/>
  <c r="X14" i="12"/>
  <c r="X11" i="12"/>
  <c r="X15" i="12" l="1"/>
  <c r="X15" i="14"/>
  <c r="X19" i="14" s="1"/>
  <c r="X19" i="12"/>
  <c r="W18" i="14" l="1"/>
  <c r="W14" i="14"/>
  <c r="W11" i="14"/>
  <c r="W15" i="14" l="1"/>
  <c r="W19" i="14"/>
  <c r="W18" i="12"/>
  <c r="W14" i="12"/>
  <c r="W11" i="12"/>
  <c r="W15" i="12" l="1"/>
  <c r="W19" i="12"/>
  <c r="V18" i="12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5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0" i="12"/>
  <c r="S11" i="12" s="1"/>
  <c r="S11" i="14"/>
  <c r="S18" i="14"/>
  <c r="S18" i="12"/>
  <c r="R11" i="14"/>
  <c r="R14" i="14"/>
  <c r="R18" i="14"/>
  <c r="R11" i="12"/>
  <c r="R14" i="12"/>
  <c r="R18" i="12"/>
  <c r="Q18" i="12"/>
  <c r="Q11" i="12"/>
  <c r="Q14" i="12"/>
  <c r="Q18" i="14"/>
  <c r="Q11" i="14"/>
  <c r="Q14" i="14"/>
  <c r="P11" i="14"/>
  <c r="P14" i="14"/>
  <c r="P18" i="14"/>
  <c r="P11" i="12"/>
  <c r="P14" i="12"/>
  <c r="P18" i="12"/>
  <c r="O11" i="14"/>
  <c r="O14" i="14"/>
  <c r="O18" i="14"/>
  <c r="D11" i="12"/>
  <c r="D14" i="12"/>
  <c r="D15" i="12" s="1"/>
  <c r="D18" i="12"/>
  <c r="O11" i="12"/>
  <c r="O14" i="12"/>
  <c r="O15" i="12" s="1"/>
  <c r="O18" i="12"/>
  <c r="N9" i="14"/>
  <c r="N11" i="14" s="1"/>
  <c r="N13" i="14"/>
  <c r="N14" i="14"/>
  <c r="N18" i="14"/>
  <c r="N11" i="12"/>
  <c r="N14" i="12"/>
  <c r="N15" i="12" s="1"/>
  <c r="N18" i="12"/>
  <c r="M18" i="12"/>
  <c r="M14" i="12"/>
  <c r="M11" i="12"/>
  <c r="L14" i="12"/>
  <c r="L11" i="12"/>
  <c r="L15" i="12"/>
  <c r="L19" i="12" s="1"/>
  <c r="L18" i="12"/>
  <c r="C14" i="12"/>
  <c r="E14" i="12"/>
  <c r="F14" i="12"/>
  <c r="G14" i="12"/>
  <c r="H14" i="12"/>
  <c r="I14" i="12"/>
  <c r="I15" i="12" s="1"/>
  <c r="J14" i="12"/>
  <c r="J15" i="12" s="1"/>
  <c r="K14" i="12"/>
  <c r="C11" i="12"/>
  <c r="E11" i="12"/>
  <c r="F11" i="12"/>
  <c r="G11" i="12"/>
  <c r="H11" i="12"/>
  <c r="I11" i="12"/>
  <c r="J11" i="12"/>
  <c r="K11" i="12"/>
  <c r="C18" i="12"/>
  <c r="E18" i="12"/>
  <c r="F18" i="12"/>
  <c r="G18" i="12"/>
  <c r="H18" i="12"/>
  <c r="I18" i="12"/>
  <c r="J18" i="12"/>
  <c r="K18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D11" i="14"/>
  <c r="D14" i="14"/>
  <c r="D15" i="14" s="1"/>
  <c r="E11" i="14"/>
  <c r="E14" i="14"/>
  <c r="E15" i="14" s="1"/>
  <c r="F11" i="14"/>
  <c r="F14" i="14"/>
  <c r="F15" i="14" s="1"/>
  <c r="G11" i="14"/>
  <c r="G14" i="14"/>
  <c r="G15" i="14" s="1"/>
  <c r="G19" i="14" s="1"/>
  <c r="H11" i="14"/>
  <c r="H14" i="14"/>
  <c r="I11" i="14"/>
  <c r="I14" i="14"/>
  <c r="J11" i="14"/>
  <c r="J14" i="14"/>
  <c r="K11" i="14"/>
  <c r="K14" i="14"/>
  <c r="K15" i="14" s="1"/>
  <c r="B18" i="14"/>
  <c r="B14" i="14"/>
  <c r="B11" i="14"/>
  <c r="O19" i="12" l="1"/>
  <c r="M15" i="12"/>
  <c r="M19" i="12" s="1"/>
  <c r="B15" i="14"/>
  <c r="B19" i="14" s="1"/>
  <c r="N19" i="12"/>
  <c r="O15" i="14"/>
  <c r="D19" i="14"/>
  <c r="H15" i="14"/>
  <c r="H19" i="14" s="1"/>
  <c r="I15" i="14"/>
  <c r="I19" i="14" s="1"/>
  <c r="F19" i="14"/>
  <c r="E19" i="14"/>
  <c r="C15" i="14"/>
  <c r="C19" i="14" s="1"/>
  <c r="Q15" i="14"/>
  <c r="Q19" i="14" s="1"/>
  <c r="H15" i="12"/>
  <c r="H19" i="12" s="1"/>
  <c r="E15" i="12"/>
  <c r="I19" i="12"/>
  <c r="C15" i="12"/>
  <c r="C19" i="12" s="1"/>
  <c r="F15" i="12"/>
  <c r="F19" i="12" s="1"/>
  <c r="G15" i="12"/>
  <c r="G19" i="12" s="1"/>
  <c r="K15" i="12"/>
  <c r="K19" i="12" s="1"/>
  <c r="P15" i="14"/>
  <c r="P19" i="14" s="1"/>
  <c r="E19" i="12"/>
  <c r="R15" i="14"/>
  <c r="R19" i="14" s="1"/>
  <c r="S15" i="12"/>
  <c r="S19" i="12" s="1"/>
  <c r="P15" i="12"/>
  <c r="P19" i="12" s="1"/>
  <c r="J19" i="12"/>
  <c r="N15" i="14"/>
  <c r="N19" i="14" s="1"/>
  <c r="O19" i="14"/>
  <c r="K19" i="14"/>
  <c r="L19" i="14"/>
  <c r="J15" i="14"/>
  <c r="J19" i="14" s="1"/>
  <c r="D19" i="12"/>
  <c r="Q15" i="12"/>
  <c r="Q19" i="12" s="1"/>
  <c r="R15" i="12"/>
  <c r="R19" i="12" s="1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<sst xmlns="http://schemas.openxmlformats.org/spreadsheetml/2006/main" count="71" uniqueCount="41">
  <si>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</si>
  <si>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</si>
  <si>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</si>
  <si>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</si>
  <si>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</si>
  <si>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</si>
  <si>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</si>
  <si>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</si>
  <si>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</si>
  <si>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</si>
  <si>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</si>
  <si>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</si>
  <si>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</si>
  <si>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</si>
  <si>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</si>
  <si>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</si>
  <si>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</si>
  <si>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</si>
  <si>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</si>
  <si>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</si>
  <si>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</si>
  <si>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</si>
  <si>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</si>
  <si>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</si>
  <si>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</si>
  <si>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</si>
  <si>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</si>
  <si>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</si>
  <si>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</si>
  <si>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</si>
  <si>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</si>
  <si>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</si>
  <si>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</si>
  <si>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</si>
  <si>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</si>
  <si>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</si>
  <si>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</si>
  <si>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</si>
  <si>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 xml:space="preserve"> 2018-P</t>
  </si>
  <si>
    <t xml:space="preserve"> 2019-P</t>
  </si>
  <si>
    <t>12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</si>
</sst>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4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2011-2019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2020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11</xdr:col>
      <xdr:colOff>552327</xdr:colOff>
      <xdr:row>5</xdr:row>
      <xdr:rowOff>53414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5"/>
          <a:ext cx="2981202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L9" activePane="bottomRight" state="frozen"/>
      <selection activeCell="T33" sqref="A1:T33"/>
      <selection pane="topRight" activeCell="T33" sqref="A1:T33"/>
      <selection pane="bottomLeft" activeCell="T33" sqref="A1:T33"/>
      <selection pane="bottomRight" activeCell="R32" sqref="R32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40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A25"/>
  <sheetViews>
    <sheetView showGridLines="0" zoomScaleNormal="90" workbookViewId="0">
      <pane xSplit="8" ySplit="6" topLeftCell="Q7" activePane="bottomRight" state="frozen"/>
      <selection activeCell="W20" sqref="W20"/>
      <selection pane="topRight" activeCell="W20" sqref="W20"/>
      <selection pane="bottomLeft" activeCell="W20" sqref="W20"/>
      <selection pane="bottomRight" activeCell="AG12" sqref="AG12"/>
    </sheetView>
  </sheetViews>
  <sheetFormatPr baseColWidth="10" defaultColWidth="11.42578125" defaultRowHeight="12.75" x14ac:dyDescent="0.2"/>
  <cols>
    <col min="1" max="1" width="36.28515625" style="3" customWidth="1"/>
    <col min="2" max="17" width="9.7109375" style="2" hidden="1" customWidth="1"/>
    <col min="18" max="27" width="9.7109375" style="2" customWidth="1"/>
    <col min="28" max="16384" width="11.42578125" style="2"/>
  </cols>
  <sheetData>
    <row r="1" spans="1:27" ht="24.95" customHeight="1" x14ac:dyDescent="0.2">
      <c r="A1" s="58" t="s">
        <v>36</v>
      </c>
    </row>
    <row r="2" spans="1:27" ht="24.95" customHeight="1" x14ac:dyDescent="0.2">
      <c r="A2" s="58" t="s">
        <v>37</v>
      </c>
    </row>
    <row r="3" spans="1:27" ht="24.95" customHeight="1" x14ac:dyDescent="0.2">
      <c r="A3" s="2"/>
      <c r="T3" s="3"/>
      <c r="U3" s="3"/>
      <c r="V3" s="3"/>
    </row>
    <row r="4" spans="1:27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  <c r="X6" s="55">
        <v>2017</v>
      </c>
      <c r="Y6" s="55">
        <v>2018</v>
      </c>
      <c r="Z6" s="55" t="s">
        <v>38</v>
      </c>
      <c r="AA6" s="55" t="s">
        <v>39</v>
      </c>
    </row>
    <row r="7" spans="1:27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  <c r="X7" s="61">
        <v>2369.4421200000002</v>
      </c>
      <c r="Y7" s="61">
        <v>2394.1158399999999</v>
      </c>
      <c r="Z7" s="61">
        <v>2394.1158399999999</v>
      </c>
      <c r="AA7" s="61">
        <v>2394.1158399999999</v>
      </c>
    </row>
    <row r="8" spans="1:27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  <c r="X8" s="62">
        <v>1495.4318599999999</v>
      </c>
      <c r="Y8" s="62">
        <v>1542.0651399999999</v>
      </c>
      <c r="Z8" s="62">
        <v>1542.0651399999999</v>
      </c>
      <c r="AA8" s="62">
        <v>1542.0651399999999</v>
      </c>
    </row>
    <row r="9" spans="1:27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  <c r="X9" s="62">
        <v>15.87284</v>
      </c>
      <c r="Y9" s="62">
        <v>15.953150000000001</v>
      </c>
      <c r="Z9" s="62">
        <v>15.953150000000001</v>
      </c>
      <c r="AA9" s="62">
        <v>15.953150000000001</v>
      </c>
    </row>
    <row r="10" spans="1:27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124907.73349-T24</f>
        <v>121697.2893</v>
      </c>
      <c r="U10" s="17">
        <f>128468.31942-U24</f>
        <v>125318.8766</v>
      </c>
      <c r="V10" s="17">
        <v>128615.01483</v>
      </c>
      <c r="W10" s="63">
        <v>132751.10980999999</v>
      </c>
      <c r="X10" s="63">
        <v>138560.67000000001</v>
      </c>
      <c r="Y10" s="63">
        <f>147721.59812-3524.61328</f>
        <v>144196.98484000002</v>
      </c>
      <c r="Z10" s="63">
        <f>147721.59812-3524.61328</f>
        <v>144196.98484000002</v>
      </c>
      <c r="AA10" s="63">
        <f>147721.59812-3524.61328</f>
        <v>144196.98484000002</v>
      </c>
    </row>
    <row r="11" spans="1:27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136602.88980999999</v>
      </c>
      <c r="X11" s="64">
        <f>SUM(X7:X10)</f>
        <v>142441.41682000001</v>
      </c>
      <c r="Y11" s="64">
        <f>SUM(Y7:Y10)</f>
        <v>148149.11897000001</v>
      </c>
      <c r="Z11" s="64">
        <f>SUM(Z7:Z10)</f>
        <v>148149.11897000001</v>
      </c>
      <c r="AA11" s="64">
        <f>SUM(AA7:AA10)</f>
        <v>148149.11897000001</v>
      </c>
    </row>
    <row r="12" spans="1:27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  <c r="X12" s="65">
        <v>211.99726999999999</v>
      </c>
      <c r="Y12" s="65">
        <v>232.06263999999999</v>
      </c>
      <c r="Z12" s="65">
        <v>232.06263999999999</v>
      </c>
      <c r="AA12" s="65">
        <v>232.06263999999999</v>
      </c>
    </row>
    <row r="13" spans="1:27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392.69959-T25</f>
        <v>1.6030000000000086</v>
      </c>
      <c r="U13" s="17">
        <f>603.26278-U25</f>
        <v>0</v>
      </c>
      <c r="V13" s="17">
        <v>0</v>
      </c>
      <c r="W13" s="63">
        <v>0</v>
      </c>
      <c r="X13" s="63">
        <v>3</v>
      </c>
      <c r="Y13" s="63">
        <f>658.74375-655.743753</f>
        <v>2.9999970000000076</v>
      </c>
      <c r="Z13" s="63">
        <f>658.74375-655.743753</f>
        <v>2.9999970000000076</v>
      </c>
      <c r="AA13" s="63">
        <f>658.74375-655.74375</f>
        <v>3</v>
      </c>
    </row>
    <row r="14" spans="1:27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  <c r="X14" s="64">
        <f>SUM(X12:X13)</f>
        <v>214.99726999999999</v>
      </c>
      <c r="Y14" s="64">
        <f>SUM(Y12:Y13)</f>
        <v>235.062637</v>
      </c>
      <c r="Z14" s="64">
        <f>SUM(Z12:Z13)</f>
        <v>235.062637</v>
      </c>
      <c r="AA14" s="64">
        <f>SUM(AA12:AA13)</f>
        <v>235.06263999999999</v>
      </c>
    </row>
    <row r="15" spans="1:27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136826.50980999999</v>
      </c>
      <c r="X15" s="66">
        <f>X11+X14</f>
        <v>142656.41409000001</v>
      </c>
      <c r="Y15" s="66">
        <f>Y11+Y14</f>
        <v>148384.18160700001</v>
      </c>
      <c r="Z15" s="66">
        <f>Z11+Z14</f>
        <v>148384.18160700001</v>
      </c>
      <c r="AA15" s="66">
        <f>AA11+AA14</f>
        <v>148384.18161</v>
      </c>
    </row>
    <row r="16" spans="1:27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  <c r="X16" s="65">
        <v>2262.23063</v>
      </c>
      <c r="Y16" s="65">
        <v>1584.8664000000001</v>
      </c>
      <c r="Z16" s="65">
        <v>1584.8664000000001</v>
      </c>
      <c r="AA16" s="65">
        <v>1584.8664000000001</v>
      </c>
    </row>
    <row r="17" spans="1:27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0.64664999999999995</v>
      </c>
      <c r="X17" s="67">
        <v>3.3500000000000002E-2</v>
      </c>
      <c r="Y17" s="67">
        <v>3.3500000000000002E-2</v>
      </c>
      <c r="Z17" s="67">
        <v>3.3500000000000002E-2</v>
      </c>
      <c r="AA17" s="67">
        <v>3.3500000000000002E-2</v>
      </c>
    </row>
    <row r="18" spans="1:27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4119.8866499999995</v>
      </c>
      <c r="X18" s="64">
        <f>X16+X17</f>
        <v>2262.26413</v>
      </c>
      <c r="Y18" s="64">
        <f>Y16+Y17</f>
        <v>1584.8999000000001</v>
      </c>
      <c r="Z18" s="64">
        <f>Z16+Z17</f>
        <v>1584.8999000000001</v>
      </c>
      <c r="AA18" s="64">
        <f>AA16+AA17</f>
        <v>1584.8999000000001</v>
      </c>
    </row>
    <row r="19" spans="1:27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140946.39645999999</v>
      </c>
      <c r="X19" s="66">
        <f>X15+X18</f>
        <v>144918.67822</v>
      </c>
      <c r="Y19" s="66">
        <f>Y15+Y18</f>
        <v>149969.081507</v>
      </c>
      <c r="Z19" s="66">
        <f>Z15+Z18</f>
        <v>149969.081507</v>
      </c>
      <c r="AA19" s="66">
        <f>AA15+AA18</f>
        <v>149969.08150999999</v>
      </c>
    </row>
    <row r="20" spans="1:27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7" ht="14.25" x14ac:dyDescent="0.2">
      <c r="A21" s="15" t="s">
        <v>25</v>
      </c>
      <c r="B21" s="16"/>
    </row>
    <row r="22" spans="1:27" x14ac:dyDescent="0.2">
      <c r="A22" s="20" t="s">
        <v>27</v>
      </c>
    </row>
    <row r="23" spans="1:27" x14ac:dyDescent="0.2">
      <c r="A23" s="20"/>
    </row>
    <row r="24" spans="1:27" x14ac:dyDescent="0.2">
      <c r="A24" s="31" t="s">
        <v>34</v>
      </c>
      <c r="T24" s="71">
        <v>3210.4441900000002</v>
      </c>
      <c r="U24" s="71">
        <v>3149.4428200000002</v>
      </c>
      <c r="V24" s="71">
        <v>3337.6457500000001</v>
      </c>
      <c r="W24" s="71">
        <v>3532.71</v>
      </c>
      <c r="X24" s="71">
        <v>3368.43354</v>
      </c>
      <c r="Y24" s="71">
        <v>3524.61328</v>
      </c>
      <c r="Z24" s="71">
        <v>3524.61328</v>
      </c>
      <c r="AA24" s="71">
        <v>3524.61328</v>
      </c>
    </row>
    <row r="25" spans="1:27" x14ac:dyDescent="0.2">
      <c r="A25" s="31" t="s">
        <v>35</v>
      </c>
      <c r="T25" s="71">
        <f>391.09659</f>
        <v>391.09658999999999</v>
      </c>
      <c r="U25" s="71">
        <v>603.26278000000002</v>
      </c>
      <c r="V25" s="71">
        <v>754.05240000000003</v>
      </c>
      <c r="W25" s="71">
        <v>906.851</v>
      </c>
      <c r="X25" s="71">
        <v>719.31397000000004</v>
      </c>
      <c r="Y25" s="71">
        <v>655.74374999999998</v>
      </c>
      <c r="Z25" s="71">
        <v>655.74374999999998</v>
      </c>
      <c r="AA25" s="71">
        <v>655.74374999999998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A33"/>
  <sheetViews>
    <sheetView showGridLines="0" zoomScaleNormal="90" workbookViewId="0">
      <pane xSplit="8" ySplit="6" topLeftCell="Q7" activePane="bottomRight" state="frozen"/>
      <selection activeCell="W20" sqref="W20"/>
      <selection pane="topRight" activeCell="W20" sqref="W20"/>
      <selection pane="bottomLeft" activeCell="W20" sqref="W20"/>
      <selection pane="bottomRight" sqref="A1:AA22"/>
    </sheetView>
  </sheetViews>
  <sheetFormatPr baseColWidth="10" defaultColWidth="11.42578125" defaultRowHeight="12.75" x14ac:dyDescent="0.2"/>
  <cols>
    <col min="1" max="1" width="36.28515625" style="47" customWidth="1"/>
    <col min="2" max="17" width="9.7109375" style="25" hidden="1" customWidth="1"/>
    <col min="18" max="27" width="9.7109375" style="25" customWidth="1"/>
    <col min="28" max="16384" width="11.42578125" style="25"/>
  </cols>
  <sheetData>
    <row r="1" spans="1:27" ht="24.95" customHeight="1" x14ac:dyDescent="0.2">
      <c r="A1" s="59" t="s">
        <v>36</v>
      </c>
    </row>
    <row r="2" spans="1:27" ht="24.95" customHeight="1" x14ac:dyDescent="0.2">
      <c r="A2" s="59" t="s">
        <v>37</v>
      </c>
      <c r="T2" s="47"/>
      <c r="U2" s="47"/>
      <c r="V2" s="47"/>
    </row>
    <row r="3" spans="1:27" ht="24.95" customHeight="1" x14ac:dyDescent="0.2">
      <c r="A3" s="25"/>
      <c r="T3" s="47"/>
      <c r="U3" s="47"/>
      <c r="V3" s="47"/>
    </row>
    <row r="4" spans="1:27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  <c r="X6" s="54">
        <v>2017</v>
      </c>
      <c r="Y6" s="54">
        <v>2018</v>
      </c>
      <c r="Z6" s="55" t="s">
        <v>38</v>
      </c>
      <c r="AA6" s="55" t="s">
        <v>39</v>
      </c>
    </row>
    <row r="7" spans="1:27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117242.57741</v>
      </c>
      <c r="X7" s="68">
        <v>110560.32000000001</v>
      </c>
      <c r="Y7" s="68">
        <v>114915.75</v>
      </c>
      <c r="Z7" s="68">
        <v>114915.75</v>
      </c>
      <c r="AA7" s="68">
        <v>114915.75</v>
      </c>
    </row>
    <row r="8" spans="1:27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989.16056000000003</v>
      </c>
      <c r="X8" s="62">
        <v>1210.74325</v>
      </c>
      <c r="Y8" s="62">
        <v>992.93872999999996</v>
      </c>
      <c r="Z8" s="62">
        <v>992.93872999999996</v>
      </c>
      <c r="AA8" s="62">
        <v>992.93872999999996</v>
      </c>
    </row>
    <row r="9" spans="1:27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v>13199.002599999998</v>
      </c>
      <c r="X9" s="69">
        <v>13106.88</v>
      </c>
      <c r="Y9" s="69">
        <f>18441.15876-3524.61328</f>
        <v>14916.545479999999</v>
      </c>
      <c r="Z9" s="69">
        <f>18441.15876-3524.61328</f>
        <v>14916.545479999999</v>
      </c>
      <c r="AA9" s="69">
        <f>18441.15876-3524.61328</f>
        <v>14916.545479999999</v>
      </c>
    </row>
    <row r="10" spans="1:27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1633.50414</v>
      </c>
      <c r="X10" s="63">
        <v>1080.3837699999999</v>
      </c>
      <c r="Y10" s="63">
        <v>228.29771</v>
      </c>
      <c r="Z10" s="63">
        <v>228.29771</v>
      </c>
      <c r="AA10" s="63">
        <v>228.29771</v>
      </c>
    </row>
    <row r="11" spans="1:27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133064.24471</v>
      </c>
      <c r="X11" s="64">
        <f>SUM(X7:X10)</f>
        <v>125958.32702000001</v>
      </c>
      <c r="Y11" s="64">
        <f>SUM(Y7:Y10)</f>
        <v>131053.53191999999</v>
      </c>
      <c r="Z11" s="64">
        <f>SUM(Z7:Z10)</f>
        <v>131053.53191999999</v>
      </c>
      <c r="AA11" s="64">
        <f>SUM(AA7:AA10)</f>
        <v>131053.53191999999</v>
      </c>
    </row>
    <row r="12" spans="1:27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0.31114999999999998</v>
      </c>
      <c r="X12" s="65">
        <v>0.95415000000000005</v>
      </c>
      <c r="Y12" s="65">
        <v>1.13446</v>
      </c>
      <c r="Z12" s="65">
        <v>1.13446</v>
      </c>
      <c r="AA12" s="65">
        <v>1.13446</v>
      </c>
    </row>
    <row r="13" spans="1:27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17.386179999999968</v>
      </c>
      <c r="X13" s="63">
        <v>18.09</v>
      </c>
      <c r="Y13" s="63">
        <v>17.51118</v>
      </c>
      <c r="Z13" s="63">
        <v>17.51118</v>
      </c>
      <c r="AA13" s="63">
        <f>673.25493-655.74375</f>
        <v>17.511179999999968</v>
      </c>
    </row>
    <row r="14" spans="1:27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17.697329999999969</v>
      </c>
      <c r="X14" s="64">
        <f>SUM(X12:X13)</f>
        <v>19.044149999999998</v>
      </c>
      <c r="Y14" s="64">
        <f>SUM(Y12:Y13)</f>
        <v>18.64564</v>
      </c>
      <c r="Z14" s="64">
        <f>SUM(Z12:Z13)</f>
        <v>18.64564</v>
      </c>
      <c r="AA14" s="64">
        <f>SUM(AA12:AA13)</f>
        <v>18.645639999999968</v>
      </c>
    </row>
    <row r="15" spans="1:27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133081.94203999999</v>
      </c>
      <c r="X15" s="66">
        <f>SUM(X11+X14)</f>
        <v>125977.37117000001</v>
      </c>
      <c r="Y15" s="66">
        <f>SUM(Y11+Y14)</f>
        <v>131072.17755999998</v>
      </c>
      <c r="Z15" s="66">
        <f>SUM(Z11+Z14)</f>
        <v>131072.17755999998</v>
      </c>
      <c r="AA15" s="66">
        <f>SUM(AA11+AA14)</f>
        <v>131072.17755999998</v>
      </c>
    </row>
    <row r="16" spans="1:27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7863.45309</v>
      </c>
      <c r="X16" s="65">
        <v>8748.3098499999996</v>
      </c>
      <c r="Y16" s="65">
        <v>5066.8139499999997</v>
      </c>
      <c r="Z16" s="65">
        <v>5066.8139499999997</v>
      </c>
      <c r="AA16" s="65">
        <v>5066.8139499999997</v>
      </c>
    </row>
    <row r="17" spans="1:27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  <c r="X17" s="63">
        <v>10193</v>
      </c>
      <c r="Y17" s="63">
        <v>13830.09</v>
      </c>
      <c r="Z17" s="63">
        <v>13830.09</v>
      </c>
      <c r="AA17" s="63">
        <v>13830.09</v>
      </c>
    </row>
    <row r="18" spans="1:27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7864.45309</v>
      </c>
      <c r="X18" s="70">
        <f>SUM(X16:X17)</f>
        <v>18941.309849999998</v>
      </c>
      <c r="Y18" s="70">
        <f>SUM(Y16:Y17)</f>
        <v>18896.90395</v>
      </c>
      <c r="Z18" s="70">
        <f>SUM(Z16:Z17)</f>
        <v>18896.90395</v>
      </c>
      <c r="AA18" s="70">
        <f>SUM(AA16:AA17)</f>
        <v>18896.90395</v>
      </c>
    </row>
    <row r="19" spans="1:27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140946.39512999999</v>
      </c>
      <c r="X19" s="66">
        <f>SUM(X15,X18)</f>
        <v>144918.68102000002</v>
      </c>
      <c r="Y19" s="66">
        <f>SUM(Y15,Y18)</f>
        <v>149969.08150999999</v>
      </c>
      <c r="Z19" s="66">
        <f>SUM(Z15,Z18)</f>
        <v>149969.08150999999</v>
      </c>
      <c r="AA19" s="66">
        <f>SUM(AA15,AA18)</f>
        <v>149969.08150999999</v>
      </c>
    </row>
    <row r="20" spans="1:27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7" ht="14.25" x14ac:dyDescent="0.2">
      <c r="A21" s="44" t="s">
        <v>25</v>
      </c>
      <c r="B21" s="45"/>
      <c r="T21" s="52"/>
      <c r="U21" s="52"/>
      <c r="V21" s="52"/>
    </row>
    <row r="22" spans="1:27" x14ac:dyDescent="0.15">
      <c r="A22" s="46" t="s">
        <v>27</v>
      </c>
      <c r="S22" s="17"/>
      <c r="T22" s="53"/>
      <c r="U22" s="53"/>
      <c r="V22" s="53"/>
    </row>
    <row r="23" spans="1:27" x14ac:dyDescent="0.2">
      <c r="S23" s="17"/>
      <c r="T23" s="47"/>
      <c r="U23" s="47"/>
      <c r="V23" s="47"/>
    </row>
    <row r="24" spans="1:27" x14ac:dyDescent="0.2">
      <c r="A24" s="31" t="s">
        <v>34</v>
      </c>
      <c r="S24" s="72">
        <v>4090.3491899999999</v>
      </c>
      <c r="T24" s="72">
        <v>3210.4441900000002</v>
      </c>
      <c r="U24" s="72">
        <v>3149.4428200000002</v>
      </c>
      <c r="V24" s="72">
        <v>3337.65</v>
      </c>
      <c r="W24" s="73">
        <v>3532.7118999999998</v>
      </c>
      <c r="X24" s="73">
        <v>3368.43354</v>
      </c>
      <c r="Y24" s="73">
        <v>3524.61328</v>
      </c>
      <c r="Z24" s="73">
        <v>3857.7919000000002</v>
      </c>
      <c r="AA24" s="73">
        <v>3857.7919000000002</v>
      </c>
    </row>
    <row r="25" spans="1:27" x14ac:dyDescent="0.2">
      <c r="A25" s="31" t="s">
        <v>35</v>
      </c>
      <c r="S25" s="72">
        <v>150.3468</v>
      </c>
      <c r="T25" s="72">
        <v>391.09658999999999</v>
      </c>
      <c r="U25" s="72">
        <v>603.26278000000002</v>
      </c>
      <c r="V25" s="72">
        <v>754.05</v>
      </c>
      <c r="W25" s="73">
        <v>906.85126000000002</v>
      </c>
      <c r="X25" s="73">
        <v>719.31397000000004</v>
      </c>
      <c r="Y25" s="73">
        <v>655.74374999999998</v>
      </c>
      <c r="Z25" s="73">
        <v>655.74374999999998</v>
      </c>
      <c r="AA25" s="73">
        <v>655.74374999999998</v>
      </c>
    </row>
    <row r="26" spans="1:27" x14ac:dyDescent="0.2">
      <c r="A26" s="31"/>
      <c r="S26" s="17"/>
    </row>
    <row r="27" spans="1:27" x14ac:dyDescent="0.2">
      <c r="A27" s="31"/>
      <c r="S27" s="17"/>
    </row>
    <row r="28" spans="1:27" x14ac:dyDescent="0.2">
      <c r="A28" s="31"/>
      <c r="S28" s="17"/>
    </row>
    <row r="29" spans="1:27" x14ac:dyDescent="0.2">
      <c r="A29" s="31"/>
      <c r="S29" s="17"/>
    </row>
    <row r="30" spans="1:27" x14ac:dyDescent="0.2">
      <c r="A30" s="31"/>
    </row>
    <row r="31" spans="1:27" x14ac:dyDescent="0.2">
      <c r="A31" s="31"/>
    </row>
    <row r="32" spans="1:27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12B3B2-15C1-4127-8DF5-35F93A7C1335}"/>
</file>

<file path=customXml/itemProps2.xml><?xml version="1.0" encoding="utf-8"?>
<ds:datastoreItem xmlns:ds="http://schemas.openxmlformats.org/officeDocument/2006/customXml" ds:itemID="{53289690-A858-4C3F-9C41-CFEC660388F6}"/>
</file>

<file path=customXml/itemProps3.xml><?xml version="1.0" encoding="utf-8"?>
<ds:datastoreItem xmlns:ds="http://schemas.openxmlformats.org/officeDocument/2006/customXml" ds:itemID="{21256771-9FAA-4CE8-9F7E-E59D39DC8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SG Política Presupuestaria</dc:creator>
  <cp:lastModifiedBy>Rebollo Verdejo, María Asunción</cp:lastModifiedBy>
  <cp:lastPrinted>2020-02-05T08:50:23Z</cp:lastPrinted>
  <dcterms:created xsi:type="dcterms:W3CDTF">2003-06-18T15:58:15Z</dcterms:created>
  <dcterms:modified xsi:type="dcterms:W3CDTF">2020-02-12T12:57:16Z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11;#Pensiones de Clases Pasivas|2ff994ea-ce16-44d1-b5d2-aa87d3bfac9a</vt:lpwstr>
  </property>
</Properties>
</file>